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06 01 1748р Грумант, Деревянный город, деком 2\Лот 4 Деком 2\"/>
    </mc:Choice>
  </mc:AlternateContent>
  <bookViews>
    <workbookView xWindow="480" yWindow="420" windowWidth="19440" windowHeight="12285"/>
  </bookViews>
  <sheets>
    <sheet name="лот1" sheetId="3" r:id="rId1"/>
    <sheet name="Лист1" sheetId="2" r:id="rId2"/>
  </sheets>
  <definedNames>
    <definedName name="Excel_BuiltIn_Print_Area_3" localSheetId="0">#REF!</definedName>
    <definedName name="Excel_BuiltIn_Print_Area_3">"$#ССЫЛ!.$A$1:$AJ$35"</definedName>
    <definedName name="_xlnm.Print_Titles" localSheetId="0">лот1!$A:$B</definedName>
    <definedName name="_xlnm.Print_Area" localSheetId="0">лот1!$A$1:$CJ$48</definedName>
  </definedNames>
  <calcPr calcId="152511"/>
</workbook>
</file>

<file path=xl/calcChain.xml><?xml version="1.0" encoding="utf-8"?>
<calcChain xmlns="http://schemas.openxmlformats.org/spreadsheetml/2006/main">
  <c r="CF38" i="3" l="1"/>
  <c r="CE37" i="3"/>
  <c r="CF37" i="3" s="1"/>
  <c r="AL36" i="3"/>
  <c r="AM36" i="3"/>
  <c r="AN36" i="3"/>
  <c r="AO36" i="3"/>
  <c r="AP36" i="3"/>
  <c r="AQ36" i="3"/>
  <c r="AR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BJ36" i="3"/>
  <c r="BK36" i="3"/>
  <c r="BL36" i="3"/>
  <c r="BM36" i="3"/>
  <c r="BN36" i="3"/>
  <c r="BO36" i="3"/>
  <c r="BP36" i="3"/>
  <c r="AK36" i="3"/>
  <c r="CB36" i="3"/>
  <c r="BZ36" i="3"/>
  <c r="BY36" i="3"/>
  <c r="BY11" i="3"/>
  <c r="BY10" i="3" s="1"/>
  <c r="BY9" i="3" s="1"/>
  <c r="BZ11" i="3"/>
  <c r="BZ10" i="3" s="1"/>
  <c r="BZ9" i="3" s="1"/>
  <c r="CA11" i="3"/>
  <c r="CA10" i="3" s="1"/>
  <c r="CA9" i="3" s="1"/>
  <c r="CB11" i="3"/>
  <c r="CB10" i="3" s="1"/>
  <c r="CB9" i="3" s="1"/>
  <c r="BY15" i="3"/>
  <c r="BZ15" i="3"/>
  <c r="CA15" i="3"/>
  <c r="CB15" i="3"/>
  <c r="BY16" i="3"/>
  <c r="BZ16" i="3"/>
  <c r="CA16" i="3"/>
  <c r="CB16" i="3"/>
  <c r="BY17" i="3"/>
  <c r="BZ17" i="3"/>
  <c r="CA17" i="3"/>
  <c r="CB17" i="3"/>
  <c r="BY18" i="3"/>
  <c r="BZ18" i="3"/>
  <c r="CA18" i="3"/>
  <c r="CB18" i="3"/>
  <c r="BY19" i="3"/>
  <c r="BZ19" i="3"/>
  <c r="CA19" i="3"/>
  <c r="CB19" i="3"/>
  <c r="BY20" i="3"/>
  <c r="BZ20" i="3"/>
  <c r="CA20" i="3"/>
  <c r="CB20" i="3"/>
  <c r="BY21" i="3"/>
  <c r="BZ21" i="3"/>
  <c r="CA21" i="3"/>
  <c r="CB21" i="3"/>
  <c r="BY25" i="3"/>
  <c r="BZ25" i="3"/>
  <c r="CA25" i="3"/>
  <c r="CB25" i="3"/>
  <c r="BY26" i="3"/>
  <c r="BZ26" i="3"/>
  <c r="CA26" i="3"/>
  <c r="CB26" i="3"/>
  <c r="BY27" i="3"/>
  <c r="BZ27" i="3"/>
  <c r="CA27" i="3"/>
  <c r="CB27" i="3"/>
  <c r="BY29" i="3"/>
  <c r="BZ29" i="3"/>
  <c r="CA29" i="3"/>
  <c r="CB29" i="3"/>
  <c r="BY30" i="3"/>
  <c r="BZ30" i="3"/>
  <c r="CA30" i="3"/>
  <c r="CB30" i="3"/>
  <c r="BY31" i="3"/>
  <c r="BZ31" i="3"/>
  <c r="CA31" i="3"/>
  <c r="CB31" i="3"/>
  <c r="BY32" i="3"/>
  <c r="BZ32" i="3"/>
  <c r="CA32" i="3"/>
  <c r="CB32" i="3"/>
  <c r="BY33" i="3"/>
  <c r="BZ33" i="3"/>
  <c r="CA33" i="3"/>
  <c r="CB33" i="3"/>
  <c r="BY35" i="3"/>
  <c r="BZ35" i="3"/>
  <c r="CA35" i="3"/>
  <c r="CB35" i="3"/>
  <c r="X11" i="3"/>
  <c r="X10" i="3" s="1"/>
  <c r="X9" i="3" s="1"/>
  <c r="Y11" i="3"/>
  <c r="Y10" i="3" s="1"/>
  <c r="Y9" i="3" s="1"/>
  <c r="Z11" i="3"/>
  <c r="Z10" i="3" s="1"/>
  <c r="Z9" i="3" s="1"/>
  <c r="AA11" i="3"/>
  <c r="AA10" i="3" s="1"/>
  <c r="AA9" i="3" s="1"/>
  <c r="X15" i="3"/>
  <c r="Y15" i="3"/>
  <c r="Z15" i="3"/>
  <c r="AA15" i="3"/>
  <c r="X16" i="3"/>
  <c r="Y16" i="3"/>
  <c r="Z16" i="3"/>
  <c r="AA16" i="3"/>
  <c r="X17" i="3"/>
  <c r="Y17" i="3"/>
  <c r="Z17" i="3"/>
  <c r="AA17" i="3"/>
  <c r="X18" i="3"/>
  <c r="Y18" i="3"/>
  <c r="Z18" i="3"/>
  <c r="AA18" i="3"/>
  <c r="X19" i="3"/>
  <c r="Y19" i="3"/>
  <c r="Z19" i="3"/>
  <c r="AA19" i="3"/>
  <c r="X20" i="3"/>
  <c r="Y20" i="3"/>
  <c r="Z20" i="3"/>
  <c r="AA20" i="3"/>
  <c r="X25" i="3"/>
  <c r="Y25" i="3"/>
  <c r="Z25" i="3"/>
  <c r="AA25" i="3"/>
  <c r="X26" i="3"/>
  <c r="Y26" i="3"/>
  <c r="Z26" i="3"/>
  <c r="AA26" i="3"/>
  <c r="X27" i="3"/>
  <c r="Y27" i="3"/>
  <c r="Z27" i="3"/>
  <c r="AA27" i="3"/>
  <c r="X30" i="3"/>
  <c r="Y30" i="3"/>
  <c r="Z30" i="3"/>
  <c r="AA30" i="3"/>
  <c r="X31" i="3"/>
  <c r="Y31" i="3"/>
  <c r="Z31" i="3"/>
  <c r="AA31" i="3"/>
  <c r="X32" i="3"/>
  <c r="Y32" i="3"/>
  <c r="Z32" i="3"/>
  <c r="AA32" i="3"/>
  <c r="X33" i="3"/>
  <c r="Y33" i="3"/>
  <c r="Z33" i="3"/>
  <c r="AA33" i="3"/>
  <c r="X35" i="3"/>
  <c r="Y35" i="3"/>
  <c r="Z35" i="3"/>
  <c r="AA35" i="3"/>
  <c r="X36" i="3"/>
  <c r="Y36" i="3"/>
  <c r="Z36" i="3"/>
  <c r="AA36" i="3"/>
  <c r="AF11" i="3"/>
  <c r="AF10" i="3" s="1"/>
  <c r="AF9" i="3" s="1"/>
  <c r="AG11" i="3"/>
  <c r="AG10" i="3" s="1"/>
  <c r="AG9" i="3" s="1"/>
  <c r="AH11" i="3"/>
  <c r="AH10" i="3" s="1"/>
  <c r="AH9" i="3" s="1"/>
  <c r="AI11" i="3"/>
  <c r="AI10" i="3" s="1"/>
  <c r="AI9" i="3" s="1"/>
  <c r="AJ11" i="3"/>
  <c r="AJ10" i="3" s="1"/>
  <c r="AJ9" i="3" s="1"/>
  <c r="AK11" i="3"/>
  <c r="AK10" i="3" s="1"/>
  <c r="AK9" i="3" s="1"/>
  <c r="AL11" i="3"/>
  <c r="AL10" i="3" s="1"/>
  <c r="AL9" i="3" s="1"/>
  <c r="AM11" i="3"/>
  <c r="AM10" i="3" s="1"/>
  <c r="AM9" i="3" s="1"/>
  <c r="AN11" i="3"/>
  <c r="AN10" i="3" s="1"/>
  <c r="AN9" i="3" s="1"/>
  <c r="AO11" i="3"/>
  <c r="AO10" i="3" s="1"/>
  <c r="AO9" i="3" s="1"/>
  <c r="AP11" i="3"/>
  <c r="AP10" i="3" s="1"/>
  <c r="AP9" i="3" s="1"/>
  <c r="AQ11" i="3"/>
  <c r="AQ10" i="3" s="1"/>
  <c r="AQ9" i="3" s="1"/>
  <c r="AR11" i="3"/>
  <c r="AR10" i="3" s="1"/>
  <c r="AR9" i="3" s="1"/>
  <c r="AS11" i="3"/>
  <c r="AS10" i="3" s="1"/>
  <c r="AS9" i="3" s="1"/>
  <c r="AT11" i="3"/>
  <c r="AT10" i="3" s="1"/>
  <c r="AT9" i="3" s="1"/>
  <c r="AU11" i="3"/>
  <c r="AU10" i="3" s="1"/>
  <c r="AU9" i="3" s="1"/>
  <c r="AV11" i="3"/>
  <c r="AV10" i="3" s="1"/>
  <c r="AV9" i="3" s="1"/>
  <c r="AW11" i="3"/>
  <c r="AW10" i="3" s="1"/>
  <c r="AW9" i="3" s="1"/>
  <c r="AX11" i="3"/>
  <c r="AX10" i="3" s="1"/>
  <c r="AX9" i="3" s="1"/>
  <c r="AY11" i="3"/>
  <c r="AY10" i="3" s="1"/>
  <c r="AY9" i="3" s="1"/>
  <c r="AZ11" i="3"/>
  <c r="AZ10" i="3" s="1"/>
  <c r="AZ9" i="3" s="1"/>
  <c r="BA11" i="3"/>
  <c r="BA10" i="3" s="1"/>
  <c r="BA9" i="3" s="1"/>
  <c r="BB11" i="3"/>
  <c r="BB10" i="3" s="1"/>
  <c r="BB9" i="3" s="1"/>
  <c r="BC11" i="3"/>
  <c r="BC10" i="3" s="1"/>
  <c r="BC9" i="3" s="1"/>
  <c r="BD11" i="3"/>
  <c r="BD10" i="3" s="1"/>
  <c r="BD9" i="3" s="1"/>
  <c r="BE11" i="3"/>
  <c r="BE10" i="3" s="1"/>
  <c r="BE9" i="3" s="1"/>
  <c r="BF11" i="3"/>
  <c r="BF10" i="3" s="1"/>
  <c r="BF9" i="3" s="1"/>
  <c r="BG11" i="3"/>
  <c r="BG10" i="3" s="1"/>
  <c r="BG9" i="3" s="1"/>
  <c r="BH11" i="3"/>
  <c r="BH10" i="3" s="1"/>
  <c r="BH9" i="3" s="1"/>
  <c r="BI11" i="3"/>
  <c r="BI10" i="3" s="1"/>
  <c r="BI9" i="3" s="1"/>
  <c r="BJ11" i="3"/>
  <c r="BJ10" i="3" s="1"/>
  <c r="BJ9" i="3" s="1"/>
  <c r="BK11" i="3"/>
  <c r="BK10" i="3" s="1"/>
  <c r="BK9" i="3" s="1"/>
  <c r="BL11" i="3"/>
  <c r="BL10" i="3" s="1"/>
  <c r="BL9" i="3" s="1"/>
  <c r="BM11" i="3"/>
  <c r="BM10" i="3" s="1"/>
  <c r="BM9" i="3" s="1"/>
  <c r="BN11" i="3"/>
  <c r="BN10" i="3" s="1"/>
  <c r="BN9" i="3" s="1"/>
  <c r="BO11" i="3"/>
  <c r="BO10" i="3" s="1"/>
  <c r="BO9" i="3" s="1"/>
  <c r="BP11" i="3"/>
  <c r="BP10" i="3" s="1"/>
  <c r="BP9" i="3" s="1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AF16" i="3"/>
  <c r="AG16" i="3"/>
  <c r="AH16" i="3"/>
  <c r="AI16" i="3"/>
  <c r="AJ16" i="3"/>
  <c r="AK16" i="3"/>
  <c r="AL16" i="3"/>
  <c r="AM16" i="3"/>
  <c r="AN16" i="3"/>
  <c r="AO16" i="3"/>
  <c r="AP16" i="3"/>
  <c r="AQ16" i="3"/>
  <c r="AR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BJ16" i="3"/>
  <c r="BK16" i="3"/>
  <c r="BL16" i="3"/>
  <c r="BM16" i="3"/>
  <c r="BN16" i="3"/>
  <c r="BO16" i="3"/>
  <c r="BP16" i="3"/>
  <c r="AF17" i="3"/>
  <c r="AG17" i="3"/>
  <c r="AH17" i="3"/>
  <c r="AI17" i="3"/>
  <c r="AJ17" i="3"/>
  <c r="AK17" i="3"/>
  <c r="AL17" i="3"/>
  <c r="AM17" i="3"/>
  <c r="AN17" i="3"/>
  <c r="AO17" i="3"/>
  <c r="AP17" i="3"/>
  <c r="AQ17" i="3"/>
  <c r="AR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BJ17" i="3"/>
  <c r="BK17" i="3"/>
  <c r="BL17" i="3"/>
  <c r="BM17" i="3"/>
  <c r="BN17" i="3"/>
  <c r="BO17" i="3"/>
  <c r="BP17" i="3"/>
  <c r="AF18" i="3"/>
  <c r="AG18" i="3"/>
  <c r="AH18" i="3"/>
  <c r="AI18" i="3"/>
  <c r="AJ18" i="3"/>
  <c r="AK18" i="3"/>
  <c r="AL18" i="3"/>
  <c r="AM18" i="3"/>
  <c r="AN18" i="3"/>
  <c r="AO18" i="3"/>
  <c r="AP18" i="3"/>
  <c r="AQ18" i="3"/>
  <c r="AR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BJ18" i="3"/>
  <c r="BK18" i="3"/>
  <c r="BL18" i="3"/>
  <c r="BM18" i="3"/>
  <c r="BN18" i="3"/>
  <c r="BO18" i="3"/>
  <c r="BP18" i="3"/>
  <c r="AF19" i="3"/>
  <c r="AG19" i="3"/>
  <c r="AH19" i="3"/>
  <c r="AI19" i="3"/>
  <c r="AJ19" i="3"/>
  <c r="AK19" i="3"/>
  <c r="AL19" i="3"/>
  <c r="AM19" i="3"/>
  <c r="AN19" i="3"/>
  <c r="AO19" i="3"/>
  <c r="AP19" i="3"/>
  <c r="AQ19" i="3"/>
  <c r="AR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BJ19" i="3"/>
  <c r="BK19" i="3"/>
  <c r="BL19" i="3"/>
  <c r="BM19" i="3"/>
  <c r="BN19" i="3"/>
  <c r="BO19" i="3"/>
  <c r="BP19" i="3"/>
  <c r="AF20" i="3"/>
  <c r="AG20" i="3"/>
  <c r="AH20" i="3"/>
  <c r="AI20" i="3"/>
  <c r="AJ20" i="3"/>
  <c r="AK20" i="3"/>
  <c r="AL20" i="3"/>
  <c r="AM20" i="3"/>
  <c r="AN20" i="3"/>
  <c r="AO20" i="3"/>
  <c r="AP20" i="3"/>
  <c r="AQ20" i="3"/>
  <c r="AR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BJ20" i="3"/>
  <c r="BK20" i="3"/>
  <c r="BL20" i="3"/>
  <c r="BM20" i="3"/>
  <c r="BN20" i="3"/>
  <c r="BO20" i="3"/>
  <c r="BP20" i="3"/>
  <c r="AF21" i="3"/>
  <c r="AG21" i="3"/>
  <c r="AH21" i="3"/>
  <c r="AI21" i="3"/>
  <c r="AJ21" i="3"/>
  <c r="AK21" i="3"/>
  <c r="AL21" i="3"/>
  <c r="AM21" i="3"/>
  <c r="AN21" i="3"/>
  <c r="AO21" i="3"/>
  <c r="AP21" i="3"/>
  <c r="AQ21" i="3"/>
  <c r="AR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BJ21" i="3"/>
  <c r="BK21" i="3"/>
  <c r="BL21" i="3"/>
  <c r="BM21" i="3"/>
  <c r="BN21" i="3"/>
  <c r="BO21" i="3"/>
  <c r="BP21" i="3"/>
  <c r="AF25" i="3"/>
  <c r="AG25" i="3"/>
  <c r="AH25" i="3"/>
  <c r="AI25" i="3"/>
  <c r="AJ25" i="3"/>
  <c r="AK25" i="3"/>
  <c r="AL25" i="3"/>
  <c r="AM25" i="3"/>
  <c r="AN25" i="3"/>
  <c r="AO25" i="3"/>
  <c r="AP25" i="3"/>
  <c r="AQ25" i="3"/>
  <c r="AR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BJ25" i="3"/>
  <c r="BK25" i="3"/>
  <c r="BL25" i="3"/>
  <c r="BM25" i="3"/>
  <c r="BN25" i="3"/>
  <c r="BO25" i="3"/>
  <c r="BP25" i="3"/>
  <c r="AF26" i="3"/>
  <c r="AG26" i="3"/>
  <c r="AH26" i="3"/>
  <c r="AI26" i="3"/>
  <c r="AJ26" i="3"/>
  <c r="AK26" i="3"/>
  <c r="AL26" i="3"/>
  <c r="AM26" i="3"/>
  <c r="AN26" i="3"/>
  <c r="AO26" i="3"/>
  <c r="AP26" i="3"/>
  <c r="AQ26" i="3"/>
  <c r="AR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BJ26" i="3"/>
  <c r="BK26" i="3"/>
  <c r="BL26" i="3"/>
  <c r="BM26" i="3"/>
  <c r="BN26" i="3"/>
  <c r="BO26" i="3"/>
  <c r="BP26" i="3"/>
  <c r="AF27" i="3"/>
  <c r="AG27" i="3"/>
  <c r="AH27" i="3"/>
  <c r="AI27" i="3"/>
  <c r="AJ27" i="3"/>
  <c r="AK27" i="3"/>
  <c r="AL27" i="3"/>
  <c r="AM27" i="3"/>
  <c r="AN27" i="3"/>
  <c r="AO27" i="3"/>
  <c r="AP27" i="3"/>
  <c r="AQ27" i="3"/>
  <c r="AR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BJ27" i="3"/>
  <c r="BK27" i="3"/>
  <c r="BL27" i="3"/>
  <c r="BM27" i="3"/>
  <c r="BN27" i="3"/>
  <c r="BO27" i="3"/>
  <c r="BP27" i="3"/>
  <c r="AF29" i="3"/>
  <c r="AG29" i="3"/>
  <c r="AH29" i="3"/>
  <c r="AI29" i="3"/>
  <c r="AJ29" i="3"/>
  <c r="AK29" i="3"/>
  <c r="AL29" i="3"/>
  <c r="AM29" i="3"/>
  <c r="AN29" i="3"/>
  <c r="AO29" i="3"/>
  <c r="AP29" i="3"/>
  <c r="AQ29" i="3"/>
  <c r="AR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BJ29" i="3"/>
  <c r="BK29" i="3"/>
  <c r="BL29" i="3"/>
  <c r="BM29" i="3"/>
  <c r="BN29" i="3"/>
  <c r="BO29" i="3"/>
  <c r="BP29" i="3"/>
  <c r="AF30" i="3"/>
  <c r="AG30" i="3"/>
  <c r="AH30" i="3"/>
  <c r="AI30" i="3"/>
  <c r="AJ30" i="3"/>
  <c r="AK30" i="3"/>
  <c r="AL30" i="3"/>
  <c r="AM30" i="3"/>
  <c r="AN30" i="3"/>
  <c r="AO30" i="3"/>
  <c r="AP30" i="3"/>
  <c r="AQ30" i="3"/>
  <c r="AR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BJ30" i="3"/>
  <c r="BK30" i="3"/>
  <c r="BL30" i="3"/>
  <c r="BM30" i="3"/>
  <c r="BN30" i="3"/>
  <c r="BO30" i="3"/>
  <c r="BP30" i="3"/>
  <c r="AF31" i="3"/>
  <c r="AG31" i="3"/>
  <c r="AH31" i="3"/>
  <c r="AI31" i="3"/>
  <c r="AJ31" i="3"/>
  <c r="AK31" i="3"/>
  <c r="AL31" i="3"/>
  <c r="AM31" i="3"/>
  <c r="AN31" i="3"/>
  <c r="AO31" i="3"/>
  <c r="AP31" i="3"/>
  <c r="AQ31" i="3"/>
  <c r="AR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BJ31" i="3"/>
  <c r="BK31" i="3"/>
  <c r="BL31" i="3"/>
  <c r="BM31" i="3"/>
  <c r="BN31" i="3"/>
  <c r="BO31" i="3"/>
  <c r="BP31" i="3"/>
  <c r="AF32" i="3"/>
  <c r="AG32" i="3"/>
  <c r="AH32" i="3"/>
  <c r="AI32" i="3"/>
  <c r="AJ32" i="3"/>
  <c r="AK32" i="3"/>
  <c r="AL32" i="3"/>
  <c r="AM32" i="3"/>
  <c r="AN32" i="3"/>
  <c r="AO32" i="3"/>
  <c r="AP32" i="3"/>
  <c r="AQ32" i="3"/>
  <c r="AR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BJ32" i="3"/>
  <c r="BK32" i="3"/>
  <c r="BL32" i="3"/>
  <c r="BM32" i="3"/>
  <c r="BN32" i="3"/>
  <c r="BO32" i="3"/>
  <c r="BP32" i="3"/>
  <c r="AF33" i="3"/>
  <c r="AG33" i="3"/>
  <c r="AH33" i="3"/>
  <c r="AI33" i="3"/>
  <c r="AJ33" i="3"/>
  <c r="AK33" i="3"/>
  <c r="AL33" i="3"/>
  <c r="AM33" i="3"/>
  <c r="AN33" i="3"/>
  <c r="AO33" i="3"/>
  <c r="AP33" i="3"/>
  <c r="AQ33" i="3"/>
  <c r="AR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BJ33" i="3"/>
  <c r="BK33" i="3"/>
  <c r="BL33" i="3"/>
  <c r="BM33" i="3"/>
  <c r="BN33" i="3"/>
  <c r="BO33" i="3"/>
  <c r="BP33" i="3"/>
  <c r="AF35" i="3"/>
  <c r="AG35" i="3"/>
  <c r="AH35" i="3"/>
  <c r="AI35" i="3"/>
  <c r="AJ35" i="3"/>
  <c r="AK35" i="3"/>
  <c r="AL35" i="3"/>
  <c r="AM35" i="3"/>
  <c r="AN35" i="3"/>
  <c r="AO35" i="3"/>
  <c r="AP35" i="3"/>
  <c r="AQ35" i="3"/>
  <c r="AR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BJ35" i="3"/>
  <c r="BK35" i="3"/>
  <c r="BL35" i="3"/>
  <c r="BM35" i="3"/>
  <c r="BN35" i="3"/>
  <c r="BO35" i="3"/>
  <c r="BP35" i="3"/>
  <c r="E10" i="3"/>
  <c r="F10" i="3"/>
  <c r="G10" i="3"/>
  <c r="H10" i="3"/>
  <c r="I10" i="3"/>
  <c r="J10" i="3"/>
  <c r="K10" i="3"/>
  <c r="L10" i="3"/>
  <c r="M10" i="3"/>
  <c r="N10" i="3"/>
  <c r="O10" i="3"/>
  <c r="P10" i="3"/>
  <c r="Q10" i="3"/>
  <c r="R10" i="3"/>
  <c r="S10" i="3"/>
  <c r="E11" i="3"/>
  <c r="F11" i="3"/>
  <c r="G11" i="3"/>
  <c r="H11" i="3"/>
  <c r="I11" i="3"/>
  <c r="J11" i="3"/>
  <c r="K11" i="3"/>
  <c r="L11" i="3"/>
  <c r="M11" i="3"/>
  <c r="N11" i="3"/>
  <c r="O11" i="3"/>
  <c r="P11" i="3"/>
  <c r="Q11" i="3"/>
  <c r="R11" i="3"/>
  <c r="S11" i="3"/>
  <c r="E15" i="3"/>
  <c r="F15" i="3"/>
  <c r="G15" i="3"/>
  <c r="H15" i="3"/>
  <c r="I15" i="3"/>
  <c r="J15" i="3"/>
  <c r="K15" i="3"/>
  <c r="L15" i="3"/>
  <c r="M15" i="3"/>
  <c r="N15" i="3"/>
  <c r="O15" i="3"/>
  <c r="P15" i="3"/>
  <c r="Q15" i="3"/>
  <c r="R15" i="3"/>
  <c r="S15" i="3"/>
  <c r="E16" i="3"/>
  <c r="F16" i="3"/>
  <c r="G16" i="3"/>
  <c r="H16" i="3"/>
  <c r="I16" i="3"/>
  <c r="J16" i="3"/>
  <c r="K16" i="3"/>
  <c r="L16" i="3"/>
  <c r="M16" i="3"/>
  <c r="N16" i="3"/>
  <c r="O16" i="3"/>
  <c r="P16" i="3"/>
  <c r="Q16" i="3"/>
  <c r="R16" i="3"/>
  <c r="S16" i="3"/>
  <c r="E17" i="3"/>
  <c r="F17" i="3"/>
  <c r="G17" i="3"/>
  <c r="H17" i="3"/>
  <c r="I17" i="3"/>
  <c r="J17" i="3"/>
  <c r="K17" i="3"/>
  <c r="L17" i="3"/>
  <c r="M17" i="3"/>
  <c r="N17" i="3"/>
  <c r="O17" i="3"/>
  <c r="P17" i="3"/>
  <c r="Q17" i="3"/>
  <c r="R17" i="3"/>
  <c r="S17" i="3"/>
  <c r="E18" i="3"/>
  <c r="F18" i="3"/>
  <c r="G18" i="3"/>
  <c r="H18" i="3"/>
  <c r="I18" i="3"/>
  <c r="J18" i="3"/>
  <c r="K18" i="3"/>
  <c r="L18" i="3"/>
  <c r="M18" i="3"/>
  <c r="N18" i="3"/>
  <c r="O18" i="3"/>
  <c r="P18" i="3"/>
  <c r="Q18" i="3"/>
  <c r="R18" i="3"/>
  <c r="S18" i="3"/>
  <c r="E19" i="3"/>
  <c r="F19" i="3"/>
  <c r="G19" i="3"/>
  <c r="H19" i="3"/>
  <c r="I19" i="3"/>
  <c r="J19" i="3"/>
  <c r="K19" i="3"/>
  <c r="L19" i="3"/>
  <c r="M19" i="3"/>
  <c r="N19" i="3"/>
  <c r="O19" i="3"/>
  <c r="P19" i="3"/>
  <c r="Q19" i="3"/>
  <c r="R19" i="3"/>
  <c r="S19" i="3"/>
  <c r="E20" i="3"/>
  <c r="F20" i="3"/>
  <c r="G20" i="3"/>
  <c r="H20" i="3"/>
  <c r="I20" i="3"/>
  <c r="J20" i="3"/>
  <c r="K20" i="3"/>
  <c r="L20" i="3"/>
  <c r="M20" i="3"/>
  <c r="N20" i="3"/>
  <c r="O20" i="3"/>
  <c r="P20" i="3"/>
  <c r="Q20" i="3"/>
  <c r="R20" i="3"/>
  <c r="S20" i="3"/>
  <c r="E25" i="3"/>
  <c r="F25" i="3"/>
  <c r="G25" i="3"/>
  <c r="H25" i="3"/>
  <c r="I25" i="3"/>
  <c r="J25" i="3"/>
  <c r="K25" i="3"/>
  <c r="L25" i="3"/>
  <c r="M25" i="3"/>
  <c r="N25" i="3"/>
  <c r="O25" i="3"/>
  <c r="P25" i="3"/>
  <c r="Q25" i="3"/>
  <c r="R25" i="3"/>
  <c r="S25" i="3"/>
  <c r="E26" i="3"/>
  <c r="F26" i="3"/>
  <c r="G26" i="3"/>
  <c r="H26" i="3"/>
  <c r="I26" i="3"/>
  <c r="J26" i="3"/>
  <c r="K26" i="3"/>
  <c r="L26" i="3"/>
  <c r="M26" i="3"/>
  <c r="N26" i="3"/>
  <c r="O26" i="3"/>
  <c r="P26" i="3"/>
  <c r="Q26" i="3"/>
  <c r="R26" i="3"/>
  <c r="S26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E29" i="3"/>
  <c r="F29" i="3"/>
  <c r="G29" i="3"/>
  <c r="H29" i="3"/>
  <c r="I29" i="3"/>
  <c r="J29" i="3"/>
  <c r="K29" i="3"/>
  <c r="L29" i="3"/>
  <c r="M29" i="3"/>
  <c r="N29" i="3"/>
  <c r="O29" i="3"/>
  <c r="P29" i="3"/>
  <c r="Q29" i="3"/>
  <c r="R29" i="3"/>
  <c r="S29" i="3"/>
  <c r="E30" i="3"/>
  <c r="F30" i="3"/>
  <c r="G30" i="3"/>
  <c r="H30" i="3"/>
  <c r="I30" i="3"/>
  <c r="J30" i="3"/>
  <c r="K30" i="3"/>
  <c r="L30" i="3"/>
  <c r="M30" i="3"/>
  <c r="N30" i="3"/>
  <c r="O30" i="3"/>
  <c r="P30" i="3"/>
  <c r="Q30" i="3"/>
  <c r="R30" i="3"/>
  <c r="S30" i="3"/>
  <c r="E31" i="3"/>
  <c r="F31" i="3"/>
  <c r="G31" i="3"/>
  <c r="H31" i="3"/>
  <c r="I31" i="3"/>
  <c r="J31" i="3"/>
  <c r="K31" i="3"/>
  <c r="L31" i="3"/>
  <c r="M31" i="3"/>
  <c r="N31" i="3"/>
  <c r="O31" i="3"/>
  <c r="P31" i="3"/>
  <c r="Q31" i="3"/>
  <c r="R31" i="3"/>
  <c r="S31" i="3"/>
  <c r="E32" i="3"/>
  <c r="F32" i="3"/>
  <c r="G32" i="3"/>
  <c r="H32" i="3"/>
  <c r="I32" i="3"/>
  <c r="J32" i="3"/>
  <c r="K32" i="3"/>
  <c r="L32" i="3"/>
  <c r="M32" i="3"/>
  <c r="N32" i="3"/>
  <c r="O32" i="3"/>
  <c r="P32" i="3"/>
  <c r="Q32" i="3"/>
  <c r="R32" i="3"/>
  <c r="S32" i="3"/>
  <c r="E33" i="3"/>
  <c r="F33" i="3"/>
  <c r="G33" i="3"/>
  <c r="H33" i="3"/>
  <c r="I33" i="3"/>
  <c r="J33" i="3"/>
  <c r="K33" i="3"/>
  <c r="L33" i="3"/>
  <c r="M33" i="3"/>
  <c r="N33" i="3"/>
  <c r="O33" i="3"/>
  <c r="P33" i="3"/>
  <c r="Q33" i="3"/>
  <c r="R33" i="3"/>
  <c r="S33" i="3"/>
  <c r="E35" i="3"/>
  <c r="F35" i="3"/>
  <c r="G35" i="3"/>
  <c r="H35" i="3"/>
  <c r="I35" i="3"/>
  <c r="J35" i="3"/>
  <c r="K35" i="3"/>
  <c r="L35" i="3"/>
  <c r="M35" i="3"/>
  <c r="N35" i="3"/>
  <c r="O35" i="3"/>
  <c r="P35" i="3"/>
  <c r="Q35" i="3"/>
  <c r="R35" i="3"/>
  <c r="S35" i="3"/>
  <c r="E36" i="3"/>
  <c r="F36" i="3"/>
  <c r="G36" i="3"/>
  <c r="H36" i="3"/>
  <c r="I36" i="3"/>
  <c r="J36" i="3"/>
  <c r="K36" i="3"/>
  <c r="L36" i="3"/>
  <c r="M36" i="3"/>
  <c r="N36" i="3"/>
  <c r="O36" i="3"/>
  <c r="P36" i="3"/>
  <c r="Q36" i="3"/>
  <c r="R36" i="3"/>
  <c r="F9" i="3" l="1"/>
  <c r="BY28" i="3"/>
  <c r="BY24" i="3"/>
  <c r="BZ14" i="3"/>
  <c r="L9" i="3"/>
  <c r="CB28" i="3"/>
  <c r="CB24" i="3"/>
  <c r="BY14" i="3"/>
  <c r="CA28" i="3"/>
  <c r="CA24" i="3"/>
  <c r="CB14" i="3"/>
  <c r="BZ28" i="3"/>
  <c r="BZ24" i="3"/>
  <c r="CA14" i="3"/>
  <c r="AA14" i="3"/>
  <c r="BP24" i="3"/>
  <c r="AA24" i="3"/>
  <c r="Z24" i="3"/>
  <c r="Z14" i="3"/>
  <c r="Y24" i="3"/>
  <c r="Y14" i="3"/>
  <c r="X24" i="3"/>
  <c r="X14" i="3"/>
  <c r="BL24" i="3"/>
  <c r="BH24" i="3"/>
  <c r="BD24" i="3"/>
  <c r="AZ24" i="3"/>
  <c r="AV24" i="3"/>
  <c r="AR24" i="3"/>
  <c r="AN24" i="3"/>
  <c r="AJ24" i="3"/>
  <c r="AF24" i="3"/>
  <c r="J24" i="3"/>
  <c r="H9" i="3"/>
  <c r="BI28" i="3"/>
  <c r="AW28" i="3"/>
  <c r="AK28" i="3"/>
  <c r="BM14" i="3"/>
  <c r="BI14" i="3"/>
  <c r="BE14" i="3"/>
  <c r="BA14" i="3"/>
  <c r="AW14" i="3"/>
  <c r="AS14" i="3"/>
  <c r="AO14" i="3"/>
  <c r="AK14" i="3"/>
  <c r="AG14" i="3"/>
  <c r="BO24" i="3"/>
  <c r="BK24" i="3"/>
  <c r="BG24" i="3"/>
  <c r="BC24" i="3"/>
  <c r="AY24" i="3"/>
  <c r="AU24" i="3"/>
  <c r="AQ24" i="3"/>
  <c r="AM24" i="3"/>
  <c r="AI24" i="3"/>
  <c r="BA28" i="3"/>
  <c r="AO28" i="3"/>
  <c r="BP28" i="3"/>
  <c r="BL28" i="3"/>
  <c r="BH28" i="3"/>
  <c r="BD28" i="3"/>
  <c r="AZ28" i="3"/>
  <c r="AV28" i="3"/>
  <c r="AR28" i="3"/>
  <c r="AN28" i="3"/>
  <c r="AJ28" i="3"/>
  <c r="AF28" i="3"/>
  <c r="BO28" i="3"/>
  <c r="BK28" i="3"/>
  <c r="BG28" i="3"/>
  <c r="BC28" i="3"/>
  <c r="AY28" i="3"/>
  <c r="AU28" i="3"/>
  <c r="AQ28" i="3"/>
  <c r="AM28" i="3"/>
  <c r="AI28" i="3"/>
  <c r="BN24" i="3"/>
  <c r="BJ24" i="3"/>
  <c r="BF24" i="3"/>
  <c r="BB24" i="3"/>
  <c r="AX24" i="3"/>
  <c r="AT24" i="3"/>
  <c r="AP24" i="3"/>
  <c r="AL24" i="3"/>
  <c r="AH24" i="3"/>
  <c r="BP14" i="3"/>
  <c r="BL14" i="3"/>
  <c r="BH14" i="3"/>
  <c r="BD14" i="3"/>
  <c r="AZ14" i="3"/>
  <c r="AV14" i="3"/>
  <c r="AR14" i="3"/>
  <c r="AN14" i="3"/>
  <c r="AJ14" i="3"/>
  <c r="AF14" i="3"/>
  <c r="BO14" i="3"/>
  <c r="BK14" i="3"/>
  <c r="BG14" i="3"/>
  <c r="BC14" i="3"/>
  <c r="AY14" i="3"/>
  <c r="AU14" i="3"/>
  <c r="AQ14" i="3"/>
  <c r="AM14" i="3"/>
  <c r="AI14" i="3"/>
  <c r="BM28" i="3"/>
  <c r="BE28" i="3"/>
  <c r="AS28" i="3"/>
  <c r="AG28" i="3"/>
  <c r="BN28" i="3"/>
  <c r="BJ28" i="3"/>
  <c r="BF28" i="3"/>
  <c r="BB28" i="3"/>
  <c r="AX28" i="3"/>
  <c r="AT28" i="3"/>
  <c r="AP28" i="3"/>
  <c r="AL28" i="3"/>
  <c r="AH28" i="3"/>
  <c r="BM24" i="3"/>
  <c r="BI24" i="3"/>
  <c r="BE24" i="3"/>
  <c r="BA24" i="3"/>
  <c r="AW24" i="3"/>
  <c r="AS24" i="3"/>
  <c r="AO24" i="3"/>
  <c r="AK24" i="3"/>
  <c r="AG24" i="3"/>
  <c r="BN14" i="3"/>
  <c r="BJ14" i="3"/>
  <c r="BF14" i="3"/>
  <c r="BB14" i="3"/>
  <c r="AX14" i="3"/>
  <c r="AT14" i="3"/>
  <c r="AP14" i="3"/>
  <c r="AL14" i="3"/>
  <c r="AH14" i="3"/>
  <c r="R24" i="3"/>
  <c r="N24" i="3"/>
  <c r="Q9" i="3"/>
  <c r="M9" i="3"/>
  <c r="P9" i="3"/>
  <c r="R9" i="3"/>
  <c r="N9" i="3"/>
  <c r="S9" i="3"/>
  <c r="O9" i="3"/>
  <c r="K9" i="3"/>
  <c r="J9" i="3"/>
  <c r="I9" i="3"/>
  <c r="G9" i="3"/>
  <c r="F24" i="3"/>
  <c r="E9" i="3"/>
  <c r="K28" i="3"/>
  <c r="P24" i="3"/>
  <c r="L24" i="3"/>
  <c r="H24" i="3"/>
  <c r="Q24" i="3"/>
  <c r="M24" i="3"/>
  <c r="I24" i="3"/>
  <c r="E24" i="3"/>
  <c r="Q14" i="3"/>
  <c r="M14" i="3"/>
  <c r="I14" i="3"/>
  <c r="E14" i="3"/>
  <c r="S14" i="3"/>
  <c r="O14" i="3"/>
  <c r="K14" i="3"/>
  <c r="G14" i="3"/>
  <c r="P14" i="3"/>
  <c r="L14" i="3"/>
  <c r="H14" i="3"/>
  <c r="O28" i="3"/>
  <c r="R28" i="3"/>
  <c r="N28" i="3"/>
  <c r="J28" i="3"/>
  <c r="F28" i="3"/>
  <c r="P28" i="3"/>
  <c r="L28" i="3"/>
  <c r="H28" i="3"/>
  <c r="Q28" i="3"/>
  <c r="M28" i="3"/>
  <c r="I28" i="3"/>
  <c r="E28" i="3"/>
  <c r="S28" i="3"/>
  <c r="G28" i="3"/>
  <c r="S24" i="3"/>
  <c r="O24" i="3"/>
  <c r="K24" i="3"/>
  <c r="G24" i="3"/>
  <c r="R14" i="3"/>
  <c r="N14" i="3"/>
  <c r="J14" i="3"/>
  <c r="F14" i="3"/>
  <c r="BY37" i="3" l="1"/>
  <c r="BY39" i="3" s="1"/>
  <c r="BZ37" i="3"/>
  <c r="BZ39" i="3" s="1"/>
  <c r="CA37" i="3"/>
  <c r="CA39" i="3" s="1"/>
  <c r="CB37" i="3"/>
  <c r="CB39" i="3" s="1"/>
  <c r="M37" i="3"/>
  <c r="M39" i="3" s="1"/>
  <c r="AS37" i="3"/>
  <c r="AS39" i="3" s="1"/>
  <c r="AP37" i="3"/>
  <c r="AP39" i="3" s="1"/>
  <c r="BF37" i="3"/>
  <c r="BF39" i="3" s="1"/>
  <c r="Q37" i="3"/>
  <c r="Q39" i="3" s="1"/>
  <c r="F37" i="3"/>
  <c r="F39" i="3" s="1"/>
  <c r="AT37" i="3"/>
  <c r="AT39" i="3" s="1"/>
  <c r="BJ37" i="3"/>
  <c r="BJ39" i="3" s="1"/>
  <c r="BE37" i="3"/>
  <c r="BE39" i="3" s="1"/>
  <c r="BN37" i="3"/>
  <c r="BN39" i="3" s="1"/>
  <c r="AH37" i="3"/>
  <c r="AH39" i="3" s="1"/>
  <c r="AX37" i="3"/>
  <c r="AX39" i="3" s="1"/>
  <c r="L37" i="3"/>
  <c r="L39" i="3" s="1"/>
  <c r="AL37" i="3"/>
  <c r="AL39" i="3" s="1"/>
  <c r="BB37" i="3"/>
  <c r="BB39" i="3" s="1"/>
  <c r="I37" i="3"/>
  <c r="I39" i="3" s="1"/>
  <c r="N37" i="3"/>
  <c r="N39" i="3" s="1"/>
  <c r="AQ37" i="3"/>
  <c r="AQ39" i="3" s="1"/>
  <c r="AJ37" i="3"/>
  <c r="AJ39" i="3" s="1"/>
  <c r="BP37" i="3"/>
  <c r="BP39" i="3" s="1"/>
  <c r="BM37" i="3"/>
  <c r="BM39" i="3" s="1"/>
  <c r="AU37" i="3"/>
  <c r="AU39" i="3" s="1"/>
  <c r="BK37" i="3"/>
  <c r="BK39" i="3" s="1"/>
  <c r="AN37" i="3"/>
  <c r="AN39" i="3" s="1"/>
  <c r="BD37" i="3"/>
  <c r="BD39" i="3" s="1"/>
  <c r="AO37" i="3"/>
  <c r="AO39" i="3" s="1"/>
  <c r="AK37" i="3"/>
  <c r="AK39" i="3" s="1"/>
  <c r="BG37" i="3"/>
  <c r="BG39" i="3" s="1"/>
  <c r="AZ37" i="3"/>
  <c r="AZ39" i="3" s="1"/>
  <c r="AG37" i="3"/>
  <c r="AG39" i="3" s="1"/>
  <c r="AI37" i="3"/>
  <c r="AI39" i="3" s="1"/>
  <c r="AY37" i="3"/>
  <c r="AY39" i="3" s="1"/>
  <c r="BO37" i="3"/>
  <c r="BO39" i="3" s="1"/>
  <c r="AR37" i="3"/>
  <c r="AR39" i="3" s="1"/>
  <c r="BH37" i="3"/>
  <c r="BH39" i="3" s="1"/>
  <c r="BA37" i="3"/>
  <c r="BA39" i="3" s="1"/>
  <c r="AW37" i="3"/>
  <c r="AW39" i="3" s="1"/>
  <c r="AM37" i="3"/>
  <c r="AM39" i="3" s="1"/>
  <c r="BC37" i="3"/>
  <c r="BC39" i="3" s="1"/>
  <c r="AF37" i="3"/>
  <c r="AF39" i="3" s="1"/>
  <c r="AV37" i="3"/>
  <c r="AV39" i="3" s="1"/>
  <c r="BL37" i="3"/>
  <c r="BL39" i="3" s="1"/>
  <c r="BI37" i="3"/>
  <c r="BI39" i="3" s="1"/>
  <c r="R37" i="3"/>
  <c r="R39" i="3" s="1"/>
  <c r="S37" i="3"/>
  <c r="S39" i="3" s="1"/>
  <c r="P37" i="3"/>
  <c r="P39" i="3" s="1"/>
  <c r="J37" i="3"/>
  <c r="J39" i="3" s="1"/>
  <c r="H37" i="3"/>
  <c r="H39" i="3" s="1"/>
  <c r="E37" i="3"/>
  <c r="G37" i="3"/>
  <c r="G39" i="3" s="1"/>
  <c r="K37" i="3"/>
  <c r="K39" i="3" s="1"/>
  <c r="O37" i="3"/>
  <c r="O39" i="3" s="1"/>
  <c r="E39" i="3" l="1"/>
  <c r="BT36" i="3"/>
  <c r="D36" i="3" l="1"/>
  <c r="BX21" i="3" l="1"/>
  <c r="BX35" i="3"/>
  <c r="BX33" i="3"/>
  <c r="BX32" i="3"/>
  <c r="BX31" i="3"/>
  <c r="BX30" i="3"/>
  <c r="BX29" i="3"/>
  <c r="BX27" i="3"/>
  <c r="BX26" i="3"/>
  <c r="BX25" i="3"/>
  <c r="BX20" i="3"/>
  <c r="BX19" i="3"/>
  <c r="BX18" i="3"/>
  <c r="BX17" i="3"/>
  <c r="BX16" i="3"/>
  <c r="BX15" i="3"/>
  <c r="BX11" i="3"/>
  <c r="BX10" i="3" s="1"/>
  <c r="BX9" i="3" s="1"/>
  <c r="BW28" i="3"/>
  <c r="BW24" i="3"/>
  <c r="BW14" i="3"/>
  <c r="BW9" i="3"/>
  <c r="BX28" i="3" l="1"/>
  <c r="BX24" i="3"/>
  <c r="BX14" i="3"/>
  <c r="BX37" i="3" l="1"/>
  <c r="BT35" i="3" l="1"/>
  <c r="BT33" i="3"/>
  <c r="BT32" i="3"/>
  <c r="BT31" i="3"/>
  <c r="BT30" i="3"/>
  <c r="BT29" i="3"/>
  <c r="BT27" i="3"/>
  <c r="BT26" i="3"/>
  <c r="BT25" i="3"/>
  <c r="BT20" i="3"/>
  <c r="BT19" i="3"/>
  <c r="BT18" i="3"/>
  <c r="BT17" i="3"/>
  <c r="BT16" i="3"/>
  <c r="BT15" i="3"/>
  <c r="BT11" i="3"/>
  <c r="BT10" i="3" s="1"/>
  <c r="BT9" i="3" s="1"/>
  <c r="BS28" i="3"/>
  <c r="BS24" i="3"/>
  <c r="BS14" i="3"/>
  <c r="BS9" i="3"/>
  <c r="AE21" i="3"/>
  <c r="AE17" i="3"/>
  <c r="AE35" i="3"/>
  <c r="AE33" i="3"/>
  <c r="AE32" i="3"/>
  <c r="AE31" i="3"/>
  <c r="AE30" i="3"/>
  <c r="AE29" i="3"/>
  <c r="AE27" i="3"/>
  <c r="AE26" i="3"/>
  <c r="AE25" i="3"/>
  <c r="AE20" i="3"/>
  <c r="AE19" i="3"/>
  <c r="AE18" i="3"/>
  <c r="AE16" i="3"/>
  <c r="AE15" i="3"/>
  <c r="AE11" i="3"/>
  <c r="AE10" i="3" s="1"/>
  <c r="AE9" i="3" s="1"/>
  <c r="AD28" i="3"/>
  <c r="AD24" i="3"/>
  <c r="AD14" i="3"/>
  <c r="AD9" i="3"/>
  <c r="BT28" i="3" l="1"/>
  <c r="BT24" i="3"/>
  <c r="BT14" i="3"/>
  <c r="AE28" i="3"/>
  <c r="AE24" i="3"/>
  <c r="W11" i="3"/>
  <c r="W10" i="3" s="1"/>
  <c r="W15" i="3"/>
  <c r="W16" i="3"/>
  <c r="W17" i="3"/>
  <c r="W18" i="3"/>
  <c r="W19" i="3"/>
  <c r="W20" i="3"/>
  <c r="W25" i="3"/>
  <c r="W26" i="3"/>
  <c r="W27" i="3"/>
  <c r="W30" i="3"/>
  <c r="W31" i="3"/>
  <c r="W32" i="3"/>
  <c r="W33" i="3"/>
  <c r="W35" i="3"/>
  <c r="V29" i="3"/>
  <c r="V24" i="3"/>
  <c r="V14" i="3"/>
  <c r="V9" i="3"/>
  <c r="V28" i="3" l="1"/>
  <c r="X29" i="3"/>
  <c r="X28" i="3" s="1"/>
  <c r="X37" i="3" s="1"/>
  <c r="X39" i="3" s="1"/>
  <c r="Y29" i="3"/>
  <c r="Y28" i="3" s="1"/>
  <c r="Y37" i="3" s="1"/>
  <c r="Y39" i="3" s="1"/>
  <c r="AA29" i="3"/>
  <c r="AA28" i="3" s="1"/>
  <c r="AA37" i="3" s="1"/>
  <c r="AA39" i="3" s="1"/>
  <c r="Z29" i="3"/>
  <c r="Z28" i="3" s="1"/>
  <c r="Z37" i="3" s="1"/>
  <c r="Z39" i="3" s="1"/>
  <c r="BT37" i="3"/>
  <c r="W24" i="3"/>
  <c r="W14" i="3"/>
  <c r="W29" i="3"/>
  <c r="W28" i="3" s="1"/>
  <c r="W9" i="3"/>
  <c r="BT39" i="3" l="1"/>
  <c r="W37" i="3"/>
  <c r="D35" i="3" l="1"/>
  <c r="D33" i="3" l="1"/>
  <c r="D32" i="3"/>
  <c r="D31" i="3"/>
  <c r="D30" i="3"/>
  <c r="D29" i="3"/>
  <c r="D27" i="3"/>
  <c r="D26" i="3"/>
  <c r="D25" i="3"/>
  <c r="D20" i="3"/>
  <c r="D19" i="3"/>
  <c r="D18" i="3"/>
  <c r="D11" i="3"/>
  <c r="D17" i="3"/>
  <c r="D16" i="3"/>
  <c r="D15" i="3"/>
  <c r="D10" i="3"/>
  <c r="C28" i="3"/>
  <c r="C24" i="3"/>
  <c r="C14" i="3"/>
  <c r="D24" i="3" l="1"/>
  <c r="D28" i="3"/>
  <c r="D14" i="3" l="1"/>
  <c r="W39" i="3" l="1"/>
  <c r="D9" i="3" l="1"/>
  <c r="D37" i="3" s="1"/>
  <c r="D39" i="3" l="1"/>
  <c r="AE14" i="3" l="1"/>
  <c r="AE37" i="3" s="1"/>
  <c r="BX39" i="3"/>
  <c r="AE39" i="3" l="1"/>
</calcChain>
</file>

<file path=xl/sharedStrings.xml><?xml version="1.0" encoding="utf-8"?>
<sst xmlns="http://schemas.openxmlformats.org/spreadsheetml/2006/main" count="392" uniqueCount="154">
  <si>
    <t>месяцы</t>
  </si>
  <si>
    <t>Площадь жилых помещений</t>
  </si>
  <si>
    <t>Общая годовая стоимость работ по многоквартирным домам</t>
  </si>
  <si>
    <t>4 раз(а) в год</t>
  </si>
  <si>
    <t>постоянно
на системах водоснабжения, теплоснабжения, газоснабжения, канализации, энергоснабжения</t>
  </si>
  <si>
    <t>IV. Проведение технических осмотров и мелкий ремонт</t>
  </si>
  <si>
    <t>1 раз(а) в год</t>
  </si>
  <si>
    <t>по мере необходимости в течение (указать период устранения неисправности)</t>
  </si>
  <si>
    <t>III. Подготовка многоквартирного дома к сезонной эксплуатации</t>
  </si>
  <si>
    <t>по мере необходимости. Начало работ не позднее _____ часов после начала снегопада</t>
  </si>
  <si>
    <t>5 раз(а) в неделю</t>
  </si>
  <si>
    <t>II. Уборка земельного участка, входящего в состав общего имущества многоквартирного дома</t>
  </si>
  <si>
    <t>I. Содержание помещений общего пользования</t>
  </si>
  <si>
    <t>Периодичность</t>
  </si>
  <si>
    <t>Стоимость работ (размер платы) в руб. по многоквартирным домам</t>
  </si>
  <si>
    <t>Перечень обязательных работ, услуг</t>
  </si>
  <si>
    <t>объектом конкурса</t>
  </si>
  <si>
    <t>собственников помещений в многоквартирном доме, являющегося</t>
  </si>
  <si>
    <t>обязательных работ и услуг по содержанию и ремонту общего имущества</t>
  </si>
  <si>
    <t>ПЕРЕЧЕНЬ</t>
  </si>
  <si>
    <t>1. Сухая и влажная  уборка полов во всех помещениях общего пользования</t>
  </si>
  <si>
    <t>1 раз(а) в 2 недели</t>
  </si>
  <si>
    <t>2 раз(а) в неделю</t>
  </si>
  <si>
    <t>проверка исправности вытяжек 1 раз(а) в год. Проверка наличия тяги в дымовентиляционных каналах  2 раз(а) в год. Проверка заземления оболочки электрокабеля, замеры сопротивления 4 раз(а) в год. Регулировка систем отопления 2 раза в год. Консервация и расконсервация системы отопления 1 раз в год. Прочиска канализационных лежаков 2 раза в год.</t>
  </si>
  <si>
    <t>по мере необходимости в течение года</t>
  </si>
  <si>
    <t>19</t>
  </si>
  <si>
    <t>21</t>
  </si>
  <si>
    <t>11</t>
  </si>
  <si>
    <t>15</t>
  </si>
  <si>
    <t>2.Мытье перил, дверей, плафонов, окон, рам, подоконников, почтовых ящиков в помещениях общего пользования</t>
  </si>
  <si>
    <t>3. Уборка мусора с придомовой территории</t>
  </si>
  <si>
    <t xml:space="preserve">4. Уборка мусора на контейнерных площадках </t>
  </si>
  <si>
    <t>5. Очистка придомовой территории от снега при отсутствии снегопадов</t>
  </si>
  <si>
    <t>6.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</si>
  <si>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7. Проверка и при необходимости очистка кровли от скопления снега и наледи, сосулек
</t>
  </si>
  <si>
    <t>8. Вывоз твердых бытовых отходов (ТБО), жидких бытовых отходов</t>
  </si>
  <si>
    <t xml:space="preserve">9. Сезонный осмотр конструкций здания( фасадов, стен, фундаментов, кровли, преркрытий)
</t>
  </si>
  <si>
    <t xml:space="preserve">10.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</si>
  <si>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 xml:space="preserve">11. Проверка исправности, работоспособности, регулировка и техническое обслуживание насосов, запорной арматуры,  промывка систем водоснабжения для удаления накипно-коррозионных отложений, обслуживание и ремонт бойлерных, удаление воздуха из системы отопления, смена отдельных участков трубопроводов по необходимости.
</t>
  </si>
  <si>
    <t>12. Техническое обслуживание и сезонное управление оборудованием систем вентиляции, 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вытяжек,  проверка автоматических регуляторов и устройств,  проверка работоспособности и обслуживание устройства водоподготовки для системы горячего водоснабжения, проверка исправности и работоспособности оборудования тепловых пунктов и водоподкачек в многоквартирных домах,  консервация и расконсервация системы отопления, промывка централизованных систем теплоснабжения для удаления накипно-коррозионных отложений.</t>
  </si>
  <si>
    <t>13. Аварийное обслуживание</t>
  </si>
  <si>
    <t>14. Ремонт кровли, крылец, козырьков, деревянных тротуаров</t>
  </si>
  <si>
    <t>15. Дератизация</t>
  </si>
  <si>
    <t>16. Дезинсекция</t>
  </si>
  <si>
    <t>17. Проведение технической инвентаризации</t>
  </si>
  <si>
    <t>V. Расходы по управлению МКД</t>
  </si>
  <si>
    <t xml:space="preserve">VI. ВДГО </t>
  </si>
  <si>
    <t>2 раз(а) в месяц</t>
  </si>
  <si>
    <t>2 раз(а) в год при необходимости</t>
  </si>
  <si>
    <t xml:space="preserve">4 раз(а) в неделю контейнера </t>
  </si>
  <si>
    <t>1 раз в год</t>
  </si>
  <si>
    <t>постоянно</t>
  </si>
  <si>
    <t xml:space="preserve">Стоимость на 1 кв. м. общей площади (руб./мес.)                               (размер платы в месяц на 1 кв. м.)  </t>
  </si>
  <si>
    <t xml:space="preserve"> деревянный благоустроенный дом с ХВС, ГВС, канализацией, центральным отоплением</t>
  </si>
  <si>
    <t xml:space="preserve">Перечень обязательных работ, услуг </t>
  </si>
  <si>
    <t xml:space="preserve"> раз(а) в неделю</t>
  </si>
  <si>
    <t>раз(а) в неделю</t>
  </si>
  <si>
    <t xml:space="preserve">3. Уборка мусора с придомовой территории </t>
  </si>
  <si>
    <t>4. Уборка мусора на контейнерных площадках (помойных ямах)</t>
  </si>
  <si>
    <t>2 раз(а) в год</t>
  </si>
  <si>
    <t>4 раз(а) в неделю контейнера</t>
  </si>
  <si>
    <t>11. Проверка исправности, работоспособности, регулировка и техническое обслуживание, запорной арматуры,  промывка систем водоснабжения для удаления накипно-коррозионных отложений,  обслуживание и ремонт бойлерных, смена отдельных участков трубопроводов по необходимости.
Заделка щелей в печах, оштукатуривание, прочистка дымохода.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</si>
  <si>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Прочиска канализационных лежаков 2 раза в год. </t>
  </si>
  <si>
    <t>постоянно
на системах водоснабжения, газоснабжения, канализации, энергоснабжения</t>
  </si>
  <si>
    <t>VI. ВДГО</t>
  </si>
  <si>
    <t xml:space="preserve">Стоимость на 1 кв. м. общей площади (руб./мес.)         (размер платы в месяц на 1 кв. м.)  </t>
  </si>
  <si>
    <t>1 раз(а) в месяц</t>
  </si>
  <si>
    <t>3. Очистка и влажная уборка мусорных камер</t>
  </si>
  <si>
    <t>4. Мытье и протирка закрывающих устройств мусоропровода</t>
  </si>
  <si>
    <t>раз(а) в месяц</t>
  </si>
  <si>
    <t xml:space="preserve">5. Уборка мусора с придомовой территории </t>
  </si>
  <si>
    <t>6. Уборка мусора на контейнерных площадках (помойных ямах)</t>
  </si>
  <si>
    <t>7. Очистка придомовой территории от снега при отсутствии снегопадов</t>
  </si>
  <si>
    <t>8. Сдвигание свежепыпавшего снега и подметание снега при снегопаде, очиска придомовой территории от наледи и льда c подсыпкой противоскользящего материала</t>
  </si>
  <si>
    <t xml:space="preserve">9. Проверка и при необходимости очистка кровли от скопления снега и наледи, сосулек
</t>
  </si>
  <si>
    <t>10. Вывоз твердых бытовых отходов (ТБО), жидких бытовых отходов</t>
  </si>
  <si>
    <t xml:space="preserve"> (4 раз в год - помойницы)</t>
  </si>
  <si>
    <t>11. Очистка выгребных ям (для деревянных неблагоустроенных зданий)</t>
  </si>
  <si>
    <t xml:space="preserve">12. Сезонный осмотр конструкций здания( фасадов, стен, фундаментов, кровли, преркрытий)
</t>
  </si>
  <si>
    <t xml:space="preserve">14.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</si>
  <si>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15. Заделка щелей в печных стояках, оштукатуривание, прочистка дымохода.</t>
  </si>
  <si>
    <t>16.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электросетей.</t>
  </si>
  <si>
    <t xml:space="preserve"> Проверка наличия тяги в дымовентиляционных каналах  2 раз(а) в год. Устанение неисправности печных стояков 1 раз в год. Проверка заземления оболочки электрокабеля, замеры сопротивления 4 раз(а) в год. </t>
  </si>
  <si>
    <t>17. Аварийное обслуживание</t>
  </si>
  <si>
    <t>постоянно
на системах водоснабжения, газоснабжения, энергоснабжения</t>
  </si>
  <si>
    <t>18. Ремонт кровли, крылец, козырьков, деревянных тротуаров</t>
  </si>
  <si>
    <t>19. Дератизация</t>
  </si>
  <si>
    <t>20. Дезинсекция</t>
  </si>
  <si>
    <t>20. Проведение технической инвентаризации</t>
  </si>
  <si>
    <t xml:space="preserve"> деревянный не благоустроенный без канализации, без ХВС (колонка) с печным отоплением (без центр отопления)</t>
  </si>
  <si>
    <t>МВК      деревянный благоустроенный дом с ХВС, ГВС, канализацией, центральным отоплением</t>
  </si>
  <si>
    <t xml:space="preserve"> деревянный благоустроенный с ХВС, ГВС, канализация, печное отопление (без центр отопления)</t>
  </si>
  <si>
    <t>Проведение технической инвентаризации, 7500 руб.                    В тарифе распределяется на площадь жилых помещений в МКД</t>
  </si>
  <si>
    <t>Проведение технической инвентаризации,          2500 руб.                    В тарифе распределяется на площадь жилых помещений в МКД</t>
  </si>
  <si>
    <t>Проведение технической инвентаризации,                           2500 руб.                                         В тарифе распределяется на площадь жилых помещений в МКД</t>
  </si>
  <si>
    <t>МВК   деревянный не благоустроенный без канализации,  с печным отоплением (без центр отопления)</t>
  </si>
  <si>
    <t>12. Техническое обслуживание и сезонное управление оборудованием систем вентиляции и дымоудаления, устранение неисправностей печей, каминов и очагов, влекущих к нарушению противопожарных требований, техническое обслуживание и ремонт силовых и осветительных установок, внутридомовых электросетей, контроль состояния и восстановление исправности элементов внутренней канализации, канализационных вытяжек</t>
  </si>
  <si>
    <t>14</t>
  </si>
  <si>
    <t>27</t>
  </si>
  <si>
    <t>28</t>
  </si>
  <si>
    <t>Лот № 4 Территориальный округ Майская горка</t>
  </si>
  <si>
    <t>ул. Приречная</t>
  </si>
  <si>
    <t>9</t>
  </si>
  <si>
    <t>ул. Емельяна Пугачева</t>
  </si>
  <si>
    <t>4</t>
  </si>
  <si>
    <t>16</t>
  </si>
  <si>
    <t>20</t>
  </si>
  <si>
    <t>ул. Полины Осипенко</t>
  </si>
  <si>
    <t>26</t>
  </si>
  <si>
    <t>ул. Дружбы</t>
  </si>
  <si>
    <t>6</t>
  </si>
  <si>
    <t>18</t>
  </si>
  <si>
    <t>23</t>
  </si>
  <si>
    <t>35</t>
  </si>
  <si>
    <t>37</t>
  </si>
  <si>
    <t>ул. Калинина</t>
  </si>
  <si>
    <t>5</t>
  </si>
  <si>
    <t>7</t>
  </si>
  <si>
    <t>8</t>
  </si>
  <si>
    <t>ул. Лермонтова</t>
  </si>
  <si>
    <t>3</t>
  </si>
  <si>
    <t>17</t>
  </si>
  <si>
    <t>25</t>
  </si>
  <si>
    <t>ул. Машиностроителей</t>
  </si>
  <si>
    <t>ул. Овощная</t>
  </si>
  <si>
    <t>ул. Первомайская</t>
  </si>
  <si>
    <t>7, 3</t>
  </si>
  <si>
    <t>17,1</t>
  </si>
  <si>
    <t>19,1</t>
  </si>
  <si>
    <t>19,3</t>
  </si>
  <si>
    <t>20,1</t>
  </si>
  <si>
    <t>ул. Прибрежная</t>
  </si>
  <si>
    <t>32</t>
  </si>
  <si>
    <t>34</t>
  </si>
  <si>
    <t>ул. Республиканская</t>
  </si>
  <si>
    <t>ул.Сплавная</t>
  </si>
  <si>
    <t>ул. Энтузиастов</t>
  </si>
  <si>
    <t>42</t>
  </si>
  <si>
    <t>ул. Почтовая</t>
  </si>
  <si>
    <t>10</t>
  </si>
  <si>
    <t>ул.Дружбы</t>
  </si>
  <si>
    <t>15,1</t>
  </si>
  <si>
    <t>17,2</t>
  </si>
  <si>
    <t>ул. Сплавная</t>
  </si>
  <si>
    <t>12</t>
  </si>
  <si>
    <t>5,1</t>
  </si>
  <si>
    <t>ул. Чкалова</t>
  </si>
  <si>
    <t>25,2</t>
  </si>
  <si>
    <t>ул. Ф.Абрамова</t>
  </si>
  <si>
    <t>13</t>
  </si>
  <si>
    <t>29</t>
  </si>
  <si>
    <t>24</t>
  </si>
  <si>
    <t>ул.Машиностроителей</t>
  </si>
  <si>
    <t>44,2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</si>
</sst>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  <charset val="204"/>
    </font>
    <font>
      <sz val="10"/>
      <name val="Arial Cyr"/>
      <charset val="204"/>
    </font>
    <font>
      <sz val="8"/>
      <name val="Arial CYR"/>
      <family val="2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rgb="FFFF0000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hair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hair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hair">
        <color indexed="8"/>
      </bottom>
      <diagonal/>
    </border>
    <border>
      <left/>
      <right style="thin">
        <color auto="1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104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center" vertical="center"/>
    </xf>
    <xf numFmtId="4" fontId="7" fillId="2" borderId="0" xfId="0" applyNumberFormat="1" applyFont="1" applyFill="1" applyAlignment="1">
      <alignment horizontal="right"/>
    </xf>
    <xf numFmtId="4" fontId="6" fillId="2" borderId="0" xfId="0" applyNumberFormat="1" applyFont="1" applyFill="1" applyAlignment="1">
      <alignment horizontal="right"/>
    </xf>
    <xf numFmtId="0" fontId="3" fillId="2" borderId="0" xfId="0" applyFont="1" applyFill="1" applyAlignment="1"/>
    <xf numFmtId="0" fontId="2" fillId="2" borderId="0" xfId="0" applyFont="1" applyFill="1" applyAlignment="1"/>
    <xf numFmtId="4" fontId="2" fillId="2" borderId="0" xfId="0" applyNumberFormat="1" applyFont="1" applyFill="1" applyAlignment="1">
      <alignment horizontal="right"/>
    </xf>
    <xf numFmtId="0" fontId="2" fillId="0" borderId="0" xfId="0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/>
    </xf>
    <xf numFmtId="4" fontId="9" fillId="2" borderId="1" xfId="0" applyNumberFormat="1" applyFont="1" applyFill="1" applyBorder="1" applyAlignment="1">
      <alignment horizontal="center"/>
    </xf>
    <xf numFmtId="4" fontId="10" fillId="2" borderId="1" xfId="0" applyNumberFormat="1" applyFont="1" applyFill="1" applyBorder="1" applyAlignment="1">
      <alignment horizontal="center" vertical="top"/>
    </xf>
    <xf numFmtId="4" fontId="10" fillId="2" borderId="3" xfId="0" applyNumberFormat="1" applyFont="1" applyFill="1" applyBorder="1" applyAlignment="1">
      <alignment horizontal="center"/>
    </xf>
    <xf numFmtId="4" fontId="10" fillId="2" borderId="4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/>
    </xf>
    <xf numFmtId="0" fontId="2" fillId="0" borderId="0" xfId="0" applyFont="1" applyBorder="1" applyAlignment="1"/>
    <xf numFmtId="0" fontId="6" fillId="0" borderId="0" xfId="0" applyFont="1" applyAlignment="1">
      <alignment horizontal="right"/>
    </xf>
    <xf numFmtId="4" fontId="8" fillId="2" borderId="0" xfId="0" applyNumberFormat="1" applyFont="1" applyFill="1" applyBorder="1" applyAlignment="1">
      <alignment horizontal="center" vertical="center"/>
    </xf>
    <xf numFmtId="4" fontId="8" fillId="2" borderId="0" xfId="0" applyNumberFormat="1" applyFont="1" applyFill="1" applyBorder="1" applyAlignment="1">
      <alignment horizontal="left" vertical="center" wrapText="1"/>
    </xf>
    <xf numFmtId="4" fontId="10" fillId="2" borderId="0" xfId="0" applyNumberFormat="1" applyFont="1" applyFill="1" applyBorder="1" applyAlignment="1">
      <alignment horizontal="center" vertical="center"/>
    </xf>
    <xf numFmtId="0" fontId="11" fillId="2" borderId="0" xfId="0" applyFont="1" applyFill="1" applyAlignment="1"/>
    <xf numFmtId="4" fontId="14" fillId="2" borderId="1" xfId="0" applyNumberFormat="1" applyFont="1" applyFill="1" applyBorder="1" applyAlignment="1">
      <alignment horizontal="center"/>
    </xf>
    <xf numFmtId="4" fontId="15" fillId="2" borderId="0" xfId="0" applyNumberFormat="1" applyFont="1" applyFill="1" applyBorder="1" applyAlignment="1">
      <alignment horizontal="center" vertical="center"/>
    </xf>
    <xf numFmtId="4" fontId="8" fillId="2" borderId="8" xfId="0" applyNumberFormat="1" applyFont="1" applyFill="1" applyBorder="1" applyAlignment="1">
      <alignment vertical="center"/>
    </xf>
    <xf numFmtId="49" fontId="13" fillId="2" borderId="12" xfId="2" applyNumberFormat="1" applyFont="1" applyFill="1" applyBorder="1" applyAlignment="1">
      <alignment horizontal="left" wrapText="1"/>
    </xf>
    <xf numFmtId="4" fontId="8" fillId="2" borderId="0" xfId="0" applyNumberFormat="1" applyFont="1" applyFill="1" applyBorder="1" applyAlignment="1">
      <alignment horizontal="center" vertical="center"/>
    </xf>
    <xf numFmtId="49" fontId="13" fillId="2" borderId="9" xfId="2" applyNumberFormat="1" applyFont="1" applyFill="1" applyBorder="1" applyAlignment="1">
      <alignment horizontal="left" wrapText="1"/>
    </xf>
    <xf numFmtId="49" fontId="13" fillId="2" borderId="14" xfId="0" applyNumberFormat="1" applyFont="1" applyFill="1" applyBorder="1" applyAlignment="1">
      <alignment horizontal="left" wrapText="1"/>
    </xf>
    <xf numFmtId="4" fontId="15" fillId="0" borderId="1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164" fontId="13" fillId="2" borderId="9" xfId="2" applyNumberFormat="1" applyFont="1" applyFill="1" applyBorder="1" applyAlignment="1">
      <alignment horizontal="center" vertical="center" wrapText="1"/>
    </xf>
    <xf numFmtId="4" fontId="8" fillId="2" borderId="0" xfId="0" applyNumberFormat="1" applyFont="1" applyFill="1" applyBorder="1" applyAlignment="1">
      <alignment vertical="center"/>
    </xf>
    <xf numFmtId="4" fontId="17" fillId="2" borderId="1" xfId="0" applyNumberFormat="1" applyFont="1" applyFill="1" applyBorder="1" applyAlignment="1">
      <alignment horizontal="center"/>
    </xf>
    <xf numFmtId="0" fontId="18" fillId="0" borderId="0" xfId="0" applyFont="1" applyAlignment="1"/>
    <xf numFmtId="4" fontId="9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4" fontId="1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4" fontId="4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left" vertical="center" wrapText="1"/>
    </xf>
    <xf numFmtId="4" fontId="8" fillId="3" borderId="2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left" vertical="center" wrapText="1"/>
    </xf>
    <xf numFmtId="4" fontId="15" fillId="3" borderId="1" xfId="0" applyNumberFormat="1" applyFont="1" applyFill="1" applyBorder="1" applyAlignment="1">
      <alignment horizontal="center"/>
    </xf>
    <xf numFmtId="4" fontId="8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center" vertical="center"/>
    </xf>
    <xf numFmtId="4" fontId="8" fillId="3" borderId="2" xfId="0" applyNumberFormat="1" applyFont="1" applyFill="1" applyBorder="1" applyAlignment="1">
      <alignment horizontal="left" vertical="center" wrapText="1"/>
    </xf>
    <xf numFmtId="4" fontId="8" fillId="3" borderId="7" xfId="0" applyNumberFormat="1" applyFont="1" applyFill="1" applyBorder="1" applyAlignment="1">
      <alignment vertical="center"/>
    </xf>
    <xf numFmtId="4" fontId="8" fillId="3" borderId="8" xfId="0" applyNumberFormat="1" applyFont="1" applyFill="1" applyBorder="1" applyAlignment="1">
      <alignment vertical="center"/>
    </xf>
    <xf numFmtId="4" fontId="4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left" vertical="center" wrapText="1"/>
    </xf>
    <xf numFmtId="4" fontId="16" fillId="3" borderId="1" xfId="0" applyNumberFormat="1" applyFont="1" applyFill="1" applyBorder="1" applyAlignment="1">
      <alignment horizontal="center" vertical="center" wrapText="1"/>
    </xf>
    <xf numFmtId="4" fontId="16" fillId="3" borderId="1" xfId="0" applyNumberFormat="1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center" vertical="center"/>
    </xf>
    <xf numFmtId="4" fontId="15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left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4" fontId="15" fillId="3" borderId="1" xfId="0" applyNumberFormat="1" applyFont="1" applyFill="1" applyBorder="1" applyAlignment="1">
      <alignment horizontal="center" vertical="center" wrapText="1"/>
    </xf>
    <xf numFmtId="49" fontId="13" fillId="2" borderId="21" xfId="0" applyNumberFormat="1" applyFont="1" applyFill="1" applyBorder="1" applyAlignment="1">
      <alignment horizontal="left" vertical="center" wrapText="1"/>
    </xf>
    <xf numFmtId="49" fontId="13" fillId="2" borderId="21" xfId="2" applyNumberFormat="1" applyFont="1" applyFill="1" applyBorder="1" applyAlignment="1">
      <alignment horizontal="left" wrapText="1"/>
    </xf>
    <xf numFmtId="0" fontId="15" fillId="0" borderId="0" xfId="0" applyFont="1" applyAlignment="1">
      <alignment horizontal="center"/>
    </xf>
    <xf numFmtId="4" fontId="8" fillId="3" borderId="4" xfId="0" applyNumberFormat="1" applyFont="1" applyFill="1" applyBorder="1" applyAlignment="1">
      <alignment vertical="center" wrapText="1"/>
    </xf>
    <xf numFmtId="4" fontId="15" fillId="3" borderId="22" xfId="0" applyNumberFormat="1" applyFont="1" applyFill="1" applyBorder="1" applyAlignment="1">
      <alignment vertical="center" wrapText="1"/>
    </xf>
    <xf numFmtId="4" fontId="8" fillId="3" borderId="2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center" vertical="top"/>
    </xf>
    <xf numFmtId="4" fontId="4" fillId="3" borderId="1" xfId="0" applyNumberFormat="1" applyFont="1" applyFill="1" applyBorder="1" applyAlignment="1">
      <alignment horizontal="left" vertical="top"/>
    </xf>
    <xf numFmtId="4" fontId="4" fillId="3" borderId="1" xfId="0" applyNumberFormat="1" applyFont="1" applyFill="1" applyBorder="1" applyAlignment="1">
      <alignment horizontal="left" vertical="top" wrapText="1"/>
    </xf>
    <xf numFmtId="0" fontId="2" fillId="3" borderId="0" xfId="0" applyFont="1" applyFill="1" applyAlignment="1"/>
    <xf numFmtId="4" fontId="8" fillId="3" borderId="2" xfId="0" applyNumberFormat="1" applyFont="1" applyFill="1" applyBorder="1" applyAlignment="1">
      <alignment horizontal="center" vertical="top" wrapText="1"/>
    </xf>
    <xf numFmtId="4" fontId="4" fillId="3" borderId="2" xfId="0" applyNumberFormat="1" applyFont="1" applyFill="1" applyBorder="1" applyAlignment="1">
      <alignment horizontal="lef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4" fontId="4" fillId="3" borderId="1" xfId="0" applyNumberFormat="1" applyFont="1" applyFill="1" applyBorder="1" applyAlignment="1">
      <alignment horizontal="center" wrapText="1"/>
    </xf>
    <xf numFmtId="4" fontId="15" fillId="3" borderId="1" xfId="0" applyNumberFormat="1" applyFont="1" applyFill="1" applyBorder="1" applyAlignment="1">
      <alignment horizontal="left" vertical="top"/>
    </xf>
    <xf numFmtId="4" fontId="8" fillId="3" borderId="2" xfId="0" applyNumberFormat="1" applyFont="1" applyFill="1" applyBorder="1" applyAlignment="1">
      <alignment horizontal="left" vertical="top"/>
    </xf>
    <xf numFmtId="0" fontId="2" fillId="3" borderId="0" xfId="0" applyFont="1" applyFill="1" applyAlignment="1">
      <alignment horizontal="center"/>
    </xf>
    <xf numFmtId="49" fontId="13" fillId="2" borderId="13" xfId="2" applyNumberFormat="1" applyFont="1" applyFill="1" applyBorder="1" applyAlignment="1">
      <alignment horizontal="center" wrapText="1"/>
    </xf>
    <xf numFmtId="49" fontId="13" fillId="2" borderId="9" xfId="2" applyNumberFormat="1" applyFont="1" applyFill="1" applyBorder="1" applyAlignment="1">
      <alignment horizontal="center" wrapText="1"/>
    </xf>
    <xf numFmtId="4" fontId="16" fillId="3" borderId="2" xfId="0" applyNumberFormat="1" applyFont="1" applyFill="1" applyBorder="1" applyAlignment="1">
      <alignment horizontal="left" vertical="center" wrapText="1"/>
    </xf>
    <xf numFmtId="4" fontId="4" fillId="3" borderId="2" xfId="0" applyNumberFormat="1" applyFont="1" applyFill="1" applyBorder="1" applyAlignment="1">
      <alignment horizontal="left" vertical="top"/>
    </xf>
    <xf numFmtId="4" fontId="13" fillId="2" borderId="9" xfId="0" applyNumberFormat="1" applyFont="1" applyFill="1" applyBorder="1" applyAlignment="1">
      <alignment horizontal="center" vertical="center" wrapText="1"/>
    </xf>
    <xf numFmtId="2" fontId="13" fillId="2" borderId="9" xfId="2" applyNumberFormat="1" applyFont="1" applyFill="1" applyBorder="1" applyAlignment="1">
      <alignment horizontal="center" vertical="center" wrapText="1"/>
    </xf>
    <xf numFmtId="2" fontId="13" fillId="2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/>
    </xf>
    <xf numFmtId="49" fontId="13" fillId="2" borderId="23" xfId="0" applyNumberFormat="1" applyFont="1" applyFill="1" applyBorder="1" applyAlignment="1">
      <alignment horizontal="left" wrapText="1"/>
    </xf>
    <xf numFmtId="49" fontId="13" fillId="2" borderId="24" xfId="2" applyNumberFormat="1" applyFont="1" applyFill="1" applyBorder="1" applyAlignment="1">
      <alignment horizontal="left" wrapText="1"/>
    </xf>
    <xf numFmtId="49" fontId="13" fillId="2" borderId="24" xfId="0" applyNumberFormat="1" applyFont="1" applyFill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/>
    </xf>
    <xf numFmtId="4" fontId="15" fillId="3" borderId="18" xfId="0" applyNumberFormat="1" applyFont="1" applyFill="1" applyBorder="1" applyAlignment="1">
      <alignment horizontal="center" vertical="center" wrapText="1"/>
    </xf>
    <xf numFmtId="4" fontId="15" fillId="3" borderId="19" xfId="0" applyNumberFormat="1" applyFont="1" applyFill="1" applyBorder="1" applyAlignment="1">
      <alignment horizontal="center" vertical="center" wrapText="1"/>
    </xf>
    <xf numFmtId="4" fontId="15" fillId="3" borderId="13" xfId="0" applyNumberFormat="1" applyFont="1" applyFill="1" applyBorder="1" applyAlignment="1">
      <alignment horizontal="center" vertical="center" wrapText="1"/>
    </xf>
    <xf numFmtId="4" fontId="15" fillId="3" borderId="20" xfId="0" applyNumberFormat="1" applyFont="1" applyFill="1" applyBorder="1" applyAlignment="1">
      <alignment horizontal="center" vertical="center" wrapText="1"/>
    </xf>
    <xf numFmtId="4" fontId="8" fillId="3" borderId="21" xfId="0" applyNumberFormat="1" applyFont="1" applyFill="1" applyBorder="1" applyAlignment="1">
      <alignment horizontal="center" vertical="center" wrapText="1"/>
    </xf>
    <xf numFmtId="4" fontId="8" fillId="3" borderId="10" xfId="0" applyNumberFormat="1" applyFont="1" applyFill="1" applyBorder="1" applyAlignment="1">
      <alignment horizontal="center" vertical="center" wrapText="1"/>
    </xf>
    <xf numFmtId="4" fontId="8" fillId="3" borderId="11" xfId="0" applyNumberFormat="1" applyFont="1" applyFill="1" applyBorder="1" applyAlignment="1">
      <alignment horizontal="center" vertical="center" wrapText="1"/>
    </xf>
    <xf numFmtId="4" fontId="15" fillId="3" borderId="5" xfId="0" applyNumberFormat="1" applyFont="1" applyFill="1" applyBorder="1" applyAlignment="1">
      <alignment horizontal="center" vertical="center" wrapText="1"/>
    </xf>
    <xf numFmtId="4" fontId="8" fillId="3" borderId="16" xfId="0" applyNumberFormat="1" applyFont="1" applyFill="1" applyBorder="1" applyAlignment="1">
      <alignment horizontal="center" vertical="center" wrapText="1"/>
    </xf>
    <xf numFmtId="4" fontId="8" fillId="3" borderId="17" xfId="0" applyNumberFormat="1" applyFont="1" applyFill="1" applyBorder="1" applyAlignment="1">
      <alignment horizontal="center" vertical="center" wrapText="1"/>
    </xf>
    <xf numFmtId="4" fontId="15" fillId="3" borderId="21" xfId="0" applyNumberFormat="1" applyFont="1" applyFill="1" applyBorder="1" applyAlignment="1">
      <alignment horizontal="center" vertical="center" wrapText="1"/>
    </xf>
    <xf numFmtId="4" fontId="15" fillId="3" borderId="16" xfId="0" applyNumberFormat="1" applyFont="1" applyFill="1" applyBorder="1" applyAlignment="1">
      <alignment horizontal="center" vertical="center" wrapText="1"/>
    </xf>
    <xf numFmtId="4" fontId="15" fillId="3" borderId="15" xfId="0" applyNumberFormat="1" applyFont="1" applyFill="1" applyBorder="1" applyAlignment="1">
      <alignment horizontal="center" vertical="center" wrapText="1"/>
    </xf>
    <xf numFmtId="4" fontId="8" fillId="3" borderId="9" xfId="0" applyNumberFormat="1" applyFont="1" applyFill="1" applyBorder="1" applyAlignment="1">
      <alignment horizontal="center" vertical="center" wrapText="1"/>
    </xf>
    <xf numFmtId="4" fontId="15" fillId="3" borderId="9" xfId="0" applyNumberFormat="1" applyFont="1" applyFill="1" applyBorder="1" applyAlignment="1">
      <alignment horizontal="center" vertical="center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47"/>
  <sheetViews>
    <sheetView tabSelected="1" view="pageBreakPreview" topLeftCell="BN28" zoomScale="86" zoomScaleNormal="100" zoomScaleSheetLayoutView="86" workbookViewId="0">
      <selection activeCell="BX38" sqref="BX38:CB38"/>
    </sheetView>
  </sheetViews>
  <sheetFormatPr defaultRowHeight="12.75" x14ac:dyDescent="0.2"/>
  <cols>
    <col min="1" max="1" width="55.5703125" style="6" customWidth="1"/>
    <col min="2" max="2" width="34.7109375" style="20" customWidth="1"/>
    <col min="3" max="3" width="27.140625" style="20" customWidth="1"/>
    <col min="4" max="19" width="9.28515625" style="7" customWidth="1"/>
    <col min="20" max="20" width="60.7109375" style="39" customWidth="1"/>
    <col min="21" max="21" width="33.85546875" style="20" customWidth="1"/>
    <col min="22" max="22" width="23.5703125" style="20" customWidth="1"/>
    <col min="23" max="25" width="9.28515625" style="7" customWidth="1"/>
    <col min="26" max="26" width="13.42578125" style="7" customWidth="1"/>
    <col min="27" max="27" width="13" style="7" customWidth="1"/>
    <col min="28" max="28" width="54" style="7" customWidth="1"/>
    <col min="29" max="29" width="30.42578125" style="7" customWidth="1"/>
    <col min="30" max="30" width="27.140625" style="20" customWidth="1"/>
    <col min="31" max="68" width="12.28515625" style="20" customWidth="1"/>
    <col min="69" max="69" width="48.5703125" style="20" customWidth="1"/>
    <col min="70" max="70" width="26.85546875" style="20" customWidth="1"/>
    <col min="71" max="71" width="17.28515625" style="20" customWidth="1"/>
    <col min="72" max="72" width="9.28515625" style="7" customWidth="1"/>
    <col min="73" max="73" width="47" style="7" customWidth="1"/>
    <col min="74" max="74" width="14.7109375" style="7" customWidth="1"/>
    <col min="75" max="75" width="17.5703125" style="7" customWidth="1"/>
    <col min="76" max="76" width="10.5703125" style="7" customWidth="1"/>
    <col min="77" max="77" width="11.5703125" bestFit="1" customWidth="1"/>
    <col min="82" max="82" width="11.5703125" bestFit="1" customWidth="1"/>
    <col min="83" max="83" width="13" customWidth="1"/>
    <col min="84" max="84" width="15.42578125" customWidth="1"/>
  </cols>
  <sheetData>
    <row r="1" spans="1:80" s="1" customFormat="1" ht="16.5" customHeight="1" x14ac:dyDescent="0.25">
      <c r="A1" s="30" t="s">
        <v>19</v>
      </c>
      <c r="B1" s="30"/>
      <c r="C1" s="30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38"/>
      <c r="U1" s="30"/>
      <c r="V1" s="30"/>
      <c r="W1" s="3"/>
      <c r="X1" s="3"/>
      <c r="Y1" s="3"/>
      <c r="Z1" s="3"/>
      <c r="AA1" s="3"/>
      <c r="AB1" s="3"/>
      <c r="AC1" s="3"/>
      <c r="AD1" s="30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  <c r="BN1" s="29"/>
      <c r="BO1" s="29"/>
      <c r="BP1" s="29"/>
      <c r="BQ1" s="29"/>
      <c r="BR1" s="29"/>
      <c r="BS1" s="29"/>
      <c r="BT1" s="3"/>
      <c r="BU1" s="3"/>
      <c r="BV1" s="3"/>
      <c r="BW1" s="3"/>
      <c r="BX1" s="3"/>
    </row>
    <row r="2" spans="1:80" s="1" customFormat="1" ht="16.5" customHeight="1" x14ac:dyDescent="0.25">
      <c r="A2" s="30" t="s">
        <v>18</v>
      </c>
      <c r="B2" s="30"/>
      <c r="C2" s="30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38"/>
      <c r="U2" s="30"/>
      <c r="V2" s="30"/>
      <c r="W2" s="4"/>
      <c r="X2" s="4"/>
      <c r="Y2" s="4"/>
      <c r="Z2" s="4"/>
      <c r="AA2" s="4"/>
      <c r="AB2" s="4"/>
      <c r="AC2" s="4"/>
      <c r="AD2" s="30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4"/>
      <c r="BU2" s="4"/>
      <c r="BV2" s="4"/>
      <c r="BW2" s="4"/>
      <c r="BX2" s="4"/>
    </row>
    <row r="3" spans="1:80" s="1" customFormat="1" ht="16.5" customHeight="1" x14ac:dyDescent="0.25">
      <c r="A3" s="30" t="s">
        <v>17</v>
      </c>
      <c r="B3" s="30"/>
      <c r="C3" s="30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38"/>
      <c r="U3" s="30"/>
      <c r="V3" s="30"/>
      <c r="W3" s="4"/>
      <c r="X3" s="4"/>
      <c r="Y3" s="4"/>
      <c r="Z3" s="4"/>
      <c r="AA3" s="4"/>
      <c r="AB3" s="4"/>
      <c r="AC3" s="4"/>
      <c r="AD3" s="30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4"/>
      <c r="BU3" s="4"/>
      <c r="BV3" s="4"/>
      <c r="BW3" s="4"/>
      <c r="BX3" s="4"/>
    </row>
    <row r="4" spans="1:80" s="1" customFormat="1" ht="16.5" customHeight="1" x14ac:dyDescent="0.2">
      <c r="A4" s="30" t="s">
        <v>16</v>
      </c>
      <c r="B4" s="30"/>
      <c r="C4" s="30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38"/>
      <c r="U4" s="30"/>
      <c r="V4" s="30"/>
      <c r="W4" s="7"/>
      <c r="X4" s="7"/>
      <c r="Y4" s="7"/>
      <c r="Z4" s="7"/>
      <c r="AA4" s="7"/>
      <c r="AB4" s="7"/>
      <c r="AC4" s="7"/>
      <c r="AD4" s="30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7"/>
      <c r="BU4" s="7"/>
      <c r="BV4" s="7"/>
      <c r="BW4" s="7"/>
      <c r="BX4" s="7"/>
    </row>
    <row r="5" spans="1:80" s="1" customFormat="1" x14ac:dyDescent="0.2">
      <c r="A5" s="5" t="s">
        <v>100</v>
      </c>
      <c r="B5" s="20"/>
      <c r="C5" s="20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39"/>
      <c r="U5" s="20"/>
      <c r="V5" s="20"/>
      <c r="W5" s="7"/>
      <c r="X5" s="7"/>
      <c r="Y5" s="7"/>
      <c r="Z5" s="7"/>
      <c r="AA5" s="7"/>
      <c r="AB5" s="7"/>
      <c r="AC5" s="7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7"/>
      <c r="BU5" s="7"/>
      <c r="BV5" s="7"/>
      <c r="BW5" s="7"/>
      <c r="BX5" s="7"/>
    </row>
    <row r="6" spans="1:80" s="1" customFormat="1" ht="15.75" customHeight="1" x14ac:dyDescent="0.2">
      <c r="A6" s="94" t="s">
        <v>15</v>
      </c>
      <c r="B6" s="49" t="s">
        <v>14</v>
      </c>
      <c r="C6" s="50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23"/>
      <c r="U6" s="23"/>
      <c r="V6" s="23"/>
      <c r="W6" s="25"/>
      <c r="X6" s="25"/>
      <c r="Y6" s="25"/>
      <c r="Z6" s="25"/>
      <c r="AA6" s="25"/>
      <c r="AB6" s="25"/>
      <c r="AC6" s="25"/>
      <c r="AD6" s="32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32"/>
      <c r="BR6" s="32"/>
      <c r="BS6" s="32"/>
      <c r="BT6" s="17"/>
      <c r="BU6" s="25"/>
      <c r="BV6" s="25"/>
      <c r="BW6" s="25"/>
      <c r="BX6" s="17"/>
      <c r="BY6" s="17"/>
      <c r="BZ6" s="17"/>
      <c r="CA6" s="17"/>
      <c r="CB6" s="17"/>
    </row>
    <row r="7" spans="1:80" s="8" customFormat="1" ht="71.25" customHeight="1" x14ac:dyDescent="0.2">
      <c r="A7" s="95"/>
      <c r="B7" s="96" t="s">
        <v>13</v>
      </c>
      <c r="C7" s="100" t="s">
        <v>53</v>
      </c>
      <c r="D7" s="61" t="s">
        <v>123</v>
      </c>
      <c r="E7" s="86" t="s">
        <v>140</v>
      </c>
      <c r="F7" s="86" t="s">
        <v>140</v>
      </c>
      <c r="G7" s="86" t="s">
        <v>140</v>
      </c>
      <c r="H7" s="86" t="s">
        <v>140</v>
      </c>
      <c r="I7" s="86" t="s">
        <v>143</v>
      </c>
      <c r="J7" s="86" t="s">
        <v>140</v>
      </c>
      <c r="K7" s="86" t="s">
        <v>140</v>
      </c>
      <c r="L7" s="86" t="s">
        <v>140</v>
      </c>
      <c r="M7" s="86" t="s">
        <v>140</v>
      </c>
      <c r="N7" s="86" t="s">
        <v>140</v>
      </c>
      <c r="O7" s="86" t="s">
        <v>119</v>
      </c>
      <c r="P7" s="86" t="s">
        <v>119</v>
      </c>
      <c r="Q7" s="86" t="s">
        <v>119</v>
      </c>
      <c r="R7" s="86" t="s">
        <v>146</v>
      </c>
      <c r="S7" s="86" t="s">
        <v>119</v>
      </c>
      <c r="T7" s="63" t="s">
        <v>54</v>
      </c>
      <c r="U7" s="64" t="s">
        <v>13</v>
      </c>
      <c r="V7" s="89" t="s">
        <v>91</v>
      </c>
      <c r="W7" s="60" t="s">
        <v>125</v>
      </c>
      <c r="X7" s="87" t="s">
        <v>148</v>
      </c>
      <c r="Y7" s="86" t="s">
        <v>119</v>
      </c>
      <c r="Z7" s="86" t="s">
        <v>119</v>
      </c>
      <c r="AA7" s="86" t="s">
        <v>119</v>
      </c>
      <c r="AB7" s="102" t="s">
        <v>54</v>
      </c>
      <c r="AC7" s="103" t="s">
        <v>13</v>
      </c>
      <c r="AD7" s="103" t="s">
        <v>89</v>
      </c>
      <c r="AE7" s="61" t="s">
        <v>101</v>
      </c>
      <c r="AF7" s="86" t="s">
        <v>103</v>
      </c>
      <c r="AG7" s="86" t="s">
        <v>103</v>
      </c>
      <c r="AH7" s="86" t="s">
        <v>101</v>
      </c>
      <c r="AI7" s="86" t="s">
        <v>107</v>
      </c>
      <c r="AJ7" s="86" t="s">
        <v>107</v>
      </c>
      <c r="AK7" s="86" t="s">
        <v>109</v>
      </c>
      <c r="AL7" s="86" t="s">
        <v>109</v>
      </c>
      <c r="AM7" s="86" t="s">
        <v>109</v>
      </c>
      <c r="AN7" s="86" t="s">
        <v>109</v>
      </c>
      <c r="AO7" s="86" t="s">
        <v>109</v>
      </c>
      <c r="AP7" s="86" t="s">
        <v>109</v>
      </c>
      <c r="AQ7" s="86" t="s">
        <v>115</v>
      </c>
      <c r="AR7" s="86" t="s">
        <v>115</v>
      </c>
      <c r="AS7" s="86" t="s">
        <v>115</v>
      </c>
      <c r="AT7" s="86" t="s">
        <v>119</v>
      </c>
      <c r="AU7" s="86" t="s">
        <v>119</v>
      </c>
      <c r="AV7" s="86" t="s">
        <v>119</v>
      </c>
      <c r="AW7" s="86" t="s">
        <v>119</v>
      </c>
      <c r="AX7" s="86" t="s">
        <v>119</v>
      </c>
      <c r="AY7" s="86" t="s">
        <v>123</v>
      </c>
      <c r="AZ7" s="86" t="s">
        <v>123</v>
      </c>
      <c r="BA7" s="86" t="s">
        <v>124</v>
      </c>
      <c r="BB7" s="86" t="s">
        <v>124</v>
      </c>
      <c r="BC7" s="86" t="s">
        <v>125</v>
      </c>
      <c r="BD7" s="86" t="s">
        <v>125</v>
      </c>
      <c r="BE7" s="86" t="s">
        <v>125</v>
      </c>
      <c r="BF7" s="86" t="s">
        <v>125</v>
      </c>
      <c r="BG7" s="86" t="s">
        <v>125</v>
      </c>
      <c r="BH7" s="86" t="s">
        <v>125</v>
      </c>
      <c r="BI7" s="86" t="s">
        <v>131</v>
      </c>
      <c r="BJ7" s="86" t="s">
        <v>131</v>
      </c>
      <c r="BK7" s="86" t="s">
        <v>131</v>
      </c>
      <c r="BL7" s="86" t="s">
        <v>131</v>
      </c>
      <c r="BM7" s="86" t="s">
        <v>134</v>
      </c>
      <c r="BN7" s="86" t="s">
        <v>135</v>
      </c>
      <c r="BO7" s="86" t="s">
        <v>136</v>
      </c>
      <c r="BP7" s="86" t="s">
        <v>138</v>
      </c>
      <c r="BQ7" s="93" t="s">
        <v>15</v>
      </c>
      <c r="BR7" s="99" t="s">
        <v>13</v>
      </c>
      <c r="BS7" s="99" t="s">
        <v>90</v>
      </c>
      <c r="BT7" s="26" t="s">
        <v>119</v>
      </c>
      <c r="BU7" s="97" t="s">
        <v>54</v>
      </c>
      <c r="BV7" s="89" t="s">
        <v>13</v>
      </c>
      <c r="BW7" s="91" t="s">
        <v>95</v>
      </c>
      <c r="BX7" s="77" t="s">
        <v>101</v>
      </c>
      <c r="BY7" s="77" t="s">
        <v>115</v>
      </c>
      <c r="BZ7" s="77" t="s">
        <v>152</v>
      </c>
      <c r="CA7" s="77" t="s">
        <v>136</v>
      </c>
      <c r="CB7" s="77" t="s">
        <v>115</v>
      </c>
    </row>
    <row r="8" spans="1:80" s="8" customFormat="1" ht="22.5" customHeight="1" x14ac:dyDescent="0.2">
      <c r="A8" s="95"/>
      <c r="B8" s="96"/>
      <c r="C8" s="101"/>
      <c r="D8" s="85" t="s">
        <v>139</v>
      </c>
      <c r="E8" s="85" t="s">
        <v>28</v>
      </c>
      <c r="F8" s="85" t="s">
        <v>141</v>
      </c>
      <c r="G8" s="85" t="s">
        <v>127</v>
      </c>
      <c r="H8" s="85" t="s">
        <v>142</v>
      </c>
      <c r="I8" s="85" t="s">
        <v>104</v>
      </c>
      <c r="J8" s="85" t="s">
        <v>104</v>
      </c>
      <c r="K8" s="85" t="s">
        <v>144</v>
      </c>
      <c r="L8" s="85" t="s">
        <v>97</v>
      </c>
      <c r="M8" s="85" t="s">
        <v>121</v>
      </c>
      <c r="N8" s="85" t="s">
        <v>25</v>
      </c>
      <c r="O8" s="85" t="s">
        <v>104</v>
      </c>
      <c r="P8" s="85" t="s">
        <v>116</v>
      </c>
      <c r="Q8" s="85" t="s">
        <v>25</v>
      </c>
      <c r="R8" s="85" t="s">
        <v>145</v>
      </c>
      <c r="S8" s="85" t="s">
        <v>112</v>
      </c>
      <c r="T8" s="76"/>
      <c r="U8" s="76"/>
      <c r="V8" s="90"/>
      <c r="W8" s="24" t="s">
        <v>147</v>
      </c>
      <c r="X8" s="24" t="s">
        <v>26</v>
      </c>
      <c r="Y8" s="24" t="s">
        <v>102</v>
      </c>
      <c r="Z8" s="24" t="s">
        <v>27</v>
      </c>
      <c r="AA8" s="24" t="s">
        <v>149</v>
      </c>
      <c r="AB8" s="102"/>
      <c r="AC8" s="103"/>
      <c r="AD8" s="103"/>
      <c r="AE8" s="85" t="s">
        <v>102</v>
      </c>
      <c r="AF8" s="85" t="s">
        <v>104</v>
      </c>
      <c r="AG8" s="85" t="s">
        <v>105</v>
      </c>
      <c r="AH8" s="85" t="s">
        <v>106</v>
      </c>
      <c r="AI8" s="85" t="s">
        <v>108</v>
      </c>
      <c r="AJ8" s="85" t="s">
        <v>99</v>
      </c>
      <c r="AK8" s="85" t="s">
        <v>110</v>
      </c>
      <c r="AL8" s="85" t="s">
        <v>111</v>
      </c>
      <c r="AM8" s="85" t="s">
        <v>26</v>
      </c>
      <c r="AN8" s="85" t="s">
        <v>112</v>
      </c>
      <c r="AO8" s="85" t="s">
        <v>113</v>
      </c>
      <c r="AP8" s="85" t="s">
        <v>114</v>
      </c>
      <c r="AQ8" s="85" t="s">
        <v>116</v>
      </c>
      <c r="AR8" s="85" t="s">
        <v>117</v>
      </c>
      <c r="AS8" s="85" t="s">
        <v>118</v>
      </c>
      <c r="AT8" s="85" t="s">
        <v>120</v>
      </c>
      <c r="AU8" s="85" t="s">
        <v>121</v>
      </c>
      <c r="AV8" s="85" t="s">
        <v>26</v>
      </c>
      <c r="AW8" s="85" t="s">
        <v>122</v>
      </c>
      <c r="AX8" s="85" t="s">
        <v>98</v>
      </c>
      <c r="AY8" s="27" t="s">
        <v>117</v>
      </c>
      <c r="AZ8" s="27" t="s">
        <v>27</v>
      </c>
      <c r="BA8" s="27" t="s">
        <v>105</v>
      </c>
      <c r="BB8" s="27" t="s">
        <v>111</v>
      </c>
      <c r="BC8" s="27" t="s">
        <v>126</v>
      </c>
      <c r="BD8" s="27" t="s">
        <v>127</v>
      </c>
      <c r="BE8" s="27" t="s">
        <v>111</v>
      </c>
      <c r="BF8" s="27" t="s">
        <v>128</v>
      </c>
      <c r="BG8" s="27" t="s">
        <v>129</v>
      </c>
      <c r="BH8" s="27" t="s">
        <v>130</v>
      </c>
      <c r="BI8" s="27" t="s">
        <v>99</v>
      </c>
      <c r="BJ8" s="27" t="s">
        <v>106</v>
      </c>
      <c r="BK8" s="27" t="s">
        <v>132</v>
      </c>
      <c r="BL8" s="27" t="s">
        <v>133</v>
      </c>
      <c r="BM8" s="27" t="s">
        <v>104</v>
      </c>
      <c r="BN8" s="27" t="s">
        <v>120</v>
      </c>
      <c r="BO8" s="27" t="s">
        <v>137</v>
      </c>
      <c r="BP8" s="27" t="s">
        <v>117</v>
      </c>
      <c r="BQ8" s="93"/>
      <c r="BR8" s="99"/>
      <c r="BS8" s="99"/>
      <c r="BT8" s="26" t="s">
        <v>150</v>
      </c>
      <c r="BU8" s="98"/>
      <c r="BV8" s="90"/>
      <c r="BW8" s="92"/>
      <c r="BX8" s="78" t="s">
        <v>151</v>
      </c>
      <c r="BY8" s="78" t="s">
        <v>104</v>
      </c>
      <c r="BZ8" s="78" t="s">
        <v>104</v>
      </c>
      <c r="CA8" s="78" t="s">
        <v>153</v>
      </c>
      <c r="CB8" s="78" t="s">
        <v>111</v>
      </c>
    </row>
    <row r="9" spans="1:80" s="1" customFormat="1" ht="12.75" customHeight="1" x14ac:dyDescent="0.2">
      <c r="A9" s="42" t="s">
        <v>12</v>
      </c>
      <c r="B9" s="51"/>
      <c r="C9" s="43">
        <v>0</v>
      </c>
      <c r="D9" s="12">
        <f t="shared" ref="D9" si="0">SUM(D10:D13)</f>
        <v>0</v>
      </c>
      <c r="E9" s="12">
        <f t="shared" ref="E9:S9" si="1">SUM(E10:E13)</f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  <c r="I9" s="12">
        <f t="shared" si="1"/>
        <v>0</v>
      </c>
      <c r="J9" s="12">
        <f t="shared" si="1"/>
        <v>0</v>
      </c>
      <c r="K9" s="12">
        <f t="shared" si="1"/>
        <v>0</v>
      </c>
      <c r="L9" s="12">
        <f t="shared" si="1"/>
        <v>0</v>
      </c>
      <c r="M9" s="12">
        <f t="shared" si="1"/>
        <v>0</v>
      </c>
      <c r="N9" s="12">
        <f t="shared" si="1"/>
        <v>0</v>
      </c>
      <c r="O9" s="12">
        <f t="shared" si="1"/>
        <v>0</v>
      </c>
      <c r="P9" s="12">
        <f t="shared" si="1"/>
        <v>0</v>
      </c>
      <c r="Q9" s="12">
        <f t="shared" si="1"/>
        <v>0</v>
      </c>
      <c r="R9" s="12">
        <f t="shared" si="1"/>
        <v>0</v>
      </c>
      <c r="S9" s="12">
        <f t="shared" si="1"/>
        <v>0</v>
      </c>
      <c r="T9" s="65" t="s">
        <v>12</v>
      </c>
      <c r="U9" s="66"/>
      <c r="V9" s="43">
        <f>SUM(V10:V11)</f>
        <v>0</v>
      </c>
      <c r="W9" s="12">
        <f t="shared" ref="W9:W10" si="2">SUM(W10:W12)</f>
        <v>0</v>
      </c>
      <c r="X9" s="12">
        <f t="shared" ref="X9:AA9" si="3">SUM(X10:X12)</f>
        <v>0</v>
      </c>
      <c r="Y9" s="12">
        <f t="shared" si="3"/>
        <v>0</v>
      </c>
      <c r="Z9" s="12">
        <f t="shared" si="3"/>
        <v>0</v>
      </c>
      <c r="AA9" s="12">
        <f t="shared" si="3"/>
        <v>0</v>
      </c>
      <c r="AB9" s="65" t="s">
        <v>12</v>
      </c>
      <c r="AC9" s="66"/>
      <c r="AD9" s="43">
        <f>SUM(AD10:AD13)</f>
        <v>0</v>
      </c>
      <c r="AE9" s="12">
        <f>SUM(AE10:AE12)</f>
        <v>0</v>
      </c>
      <c r="AF9" s="12">
        <f t="shared" ref="AF9:BP9" si="4">SUM(AF10:AF12)</f>
        <v>0</v>
      </c>
      <c r="AG9" s="12">
        <f t="shared" si="4"/>
        <v>0</v>
      </c>
      <c r="AH9" s="12">
        <f t="shared" si="4"/>
        <v>0</v>
      </c>
      <c r="AI9" s="12">
        <f t="shared" si="4"/>
        <v>0</v>
      </c>
      <c r="AJ9" s="12">
        <f t="shared" si="4"/>
        <v>0</v>
      </c>
      <c r="AK9" s="12">
        <f t="shared" si="4"/>
        <v>0</v>
      </c>
      <c r="AL9" s="12">
        <f t="shared" si="4"/>
        <v>0</v>
      </c>
      <c r="AM9" s="12">
        <f t="shared" si="4"/>
        <v>0</v>
      </c>
      <c r="AN9" s="12">
        <f t="shared" si="4"/>
        <v>0</v>
      </c>
      <c r="AO9" s="12">
        <f t="shared" si="4"/>
        <v>0</v>
      </c>
      <c r="AP9" s="12">
        <f t="shared" si="4"/>
        <v>0</v>
      </c>
      <c r="AQ9" s="12">
        <f t="shared" si="4"/>
        <v>0</v>
      </c>
      <c r="AR9" s="12">
        <f t="shared" si="4"/>
        <v>0</v>
      </c>
      <c r="AS9" s="12">
        <f t="shared" si="4"/>
        <v>0</v>
      </c>
      <c r="AT9" s="12">
        <f t="shared" si="4"/>
        <v>0</v>
      </c>
      <c r="AU9" s="12">
        <f t="shared" si="4"/>
        <v>0</v>
      </c>
      <c r="AV9" s="12">
        <f t="shared" si="4"/>
        <v>0</v>
      </c>
      <c r="AW9" s="12">
        <f t="shared" si="4"/>
        <v>0</v>
      </c>
      <c r="AX9" s="12">
        <f t="shared" si="4"/>
        <v>0</v>
      </c>
      <c r="AY9" s="12">
        <f t="shared" si="4"/>
        <v>0</v>
      </c>
      <c r="AZ9" s="12">
        <f t="shared" si="4"/>
        <v>0</v>
      </c>
      <c r="BA9" s="12">
        <f t="shared" si="4"/>
        <v>0</v>
      </c>
      <c r="BB9" s="12">
        <f t="shared" si="4"/>
        <v>0</v>
      </c>
      <c r="BC9" s="12">
        <f t="shared" si="4"/>
        <v>0</v>
      </c>
      <c r="BD9" s="12">
        <f t="shared" si="4"/>
        <v>0</v>
      </c>
      <c r="BE9" s="12">
        <f t="shared" si="4"/>
        <v>0</v>
      </c>
      <c r="BF9" s="12">
        <f t="shared" si="4"/>
        <v>0</v>
      </c>
      <c r="BG9" s="12">
        <f t="shared" si="4"/>
        <v>0</v>
      </c>
      <c r="BH9" s="12">
        <f t="shared" si="4"/>
        <v>0</v>
      </c>
      <c r="BI9" s="12">
        <f t="shared" si="4"/>
        <v>0</v>
      </c>
      <c r="BJ9" s="12">
        <f t="shared" si="4"/>
        <v>0</v>
      </c>
      <c r="BK9" s="12">
        <f t="shared" si="4"/>
        <v>0</v>
      </c>
      <c r="BL9" s="12">
        <f t="shared" si="4"/>
        <v>0</v>
      </c>
      <c r="BM9" s="12">
        <f t="shared" si="4"/>
        <v>0</v>
      </c>
      <c r="BN9" s="12">
        <f t="shared" si="4"/>
        <v>0</v>
      </c>
      <c r="BO9" s="12">
        <f t="shared" si="4"/>
        <v>0</v>
      </c>
      <c r="BP9" s="12">
        <f t="shared" si="4"/>
        <v>0</v>
      </c>
      <c r="BQ9" s="65" t="s">
        <v>12</v>
      </c>
      <c r="BR9" s="66"/>
      <c r="BS9" s="43">
        <f>SUM(BS10:BS13)</f>
        <v>0</v>
      </c>
      <c r="BT9" s="12">
        <f>SUM(BT10:BT12)</f>
        <v>0</v>
      </c>
      <c r="BU9" s="65" t="s">
        <v>12</v>
      </c>
      <c r="BV9" s="66"/>
      <c r="BW9" s="43">
        <f>SUM(BW10:BW13)</f>
        <v>0</v>
      </c>
      <c r="BX9" s="12">
        <f t="shared" ref="BX9:CB10" si="5">SUM(BX10:BX12)</f>
        <v>0</v>
      </c>
      <c r="BY9" s="12">
        <f t="shared" si="5"/>
        <v>0</v>
      </c>
      <c r="BZ9" s="12">
        <f t="shared" si="5"/>
        <v>0</v>
      </c>
      <c r="CA9" s="12">
        <f t="shared" si="5"/>
        <v>0</v>
      </c>
      <c r="CB9" s="12">
        <f t="shared" si="5"/>
        <v>0</v>
      </c>
    </row>
    <row r="10" spans="1:80" s="1" customFormat="1" ht="12.75" customHeight="1" x14ac:dyDescent="0.2">
      <c r="A10" s="41" t="s">
        <v>20</v>
      </c>
      <c r="B10" s="51" t="s">
        <v>47</v>
      </c>
      <c r="C10" s="40">
        <v>0</v>
      </c>
      <c r="D10" s="10">
        <f>$C$10*12*D38</f>
        <v>0</v>
      </c>
      <c r="E10" s="10">
        <f t="shared" ref="E10:S10" si="6">$C$10*12*E38</f>
        <v>0</v>
      </c>
      <c r="F10" s="10">
        <f t="shared" si="6"/>
        <v>0</v>
      </c>
      <c r="G10" s="10">
        <f t="shared" si="6"/>
        <v>0</v>
      </c>
      <c r="H10" s="10">
        <f t="shared" si="6"/>
        <v>0</v>
      </c>
      <c r="I10" s="10">
        <f t="shared" si="6"/>
        <v>0</v>
      </c>
      <c r="J10" s="10">
        <f t="shared" si="6"/>
        <v>0</v>
      </c>
      <c r="K10" s="10">
        <f t="shared" si="6"/>
        <v>0</v>
      </c>
      <c r="L10" s="10">
        <f t="shared" si="6"/>
        <v>0</v>
      </c>
      <c r="M10" s="10">
        <f t="shared" si="6"/>
        <v>0</v>
      </c>
      <c r="N10" s="10">
        <f t="shared" si="6"/>
        <v>0</v>
      </c>
      <c r="O10" s="10">
        <f t="shared" si="6"/>
        <v>0</v>
      </c>
      <c r="P10" s="10">
        <f t="shared" si="6"/>
        <v>0</v>
      </c>
      <c r="Q10" s="10">
        <f t="shared" si="6"/>
        <v>0</v>
      </c>
      <c r="R10" s="10">
        <f t="shared" si="6"/>
        <v>0</v>
      </c>
      <c r="S10" s="10">
        <f t="shared" si="6"/>
        <v>0</v>
      </c>
      <c r="T10" s="67" t="s">
        <v>20</v>
      </c>
      <c r="U10" s="40" t="s">
        <v>55</v>
      </c>
      <c r="V10" s="40">
        <v>0</v>
      </c>
      <c r="W10" s="12">
        <f t="shared" si="2"/>
        <v>0</v>
      </c>
      <c r="X10" s="12">
        <f t="shared" ref="X10:AA10" si="7">SUM(X11:X13)</f>
        <v>0</v>
      </c>
      <c r="Y10" s="12">
        <f t="shared" si="7"/>
        <v>0</v>
      </c>
      <c r="Z10" s="12">
        <f t="shared" si="7"/>
        <v>0</v>
      </c>
      <c r="AA10" s="12">
        <f t="shared" si="7"/>
        <v>0</v>
      </c>
      <c r="AB10" s="67" t="s">
        <v>20</v>
      </c>
      <c r="AC10" s="40" t="s">
        <v>66</v>
      </c>
      <c r="AD10" s="40">
        <v>0</v>
      </c>
      <c r="AE10" s="12">
        <f>SUM(AE11:AE13)</f>
        <v>0</v>
      </c>
      <c r="AF10" s="12">
        <f t="shared" ref="AF10:BP10" si="8">SUM(AF11:AF13)</f>
        <v>0</v>
      </c>
      <c r="AG10" s="12">
        <f t="shared" si="8"/>
        <v>0</v>
      </c>
      <c r="AH10" s="12">
        <f t="shared" si="8"/>
        <v>0</v>
      </c>
      <c r="AI10" s="12">
        <f t="shared" si="8"/>
        <v>0</v>
      </c>
      <c r="AJ10" s="12">
        <f t="shared" si="8"/>
        <v>0</v>
      </c>
      <c r="AK10" s="12">
        <f t="shared" si="8"/>
        <v>0</v>
      </c>
      <c r="AL10" s="12">
        <f t="shared" si="8"/>
        <v>0</v>
      </c>
      <c r="AM10" s="12">
        <f t="shared" si="8"/>
        <v>0</v>
      </c>
      <c r="AN10" s="12">
        <f t="shared" si="8"/>
        <v>0</v>
      </c>
      <c r="AO10" s="12">
        <f t="shared" si="8"/>
        <v>0</v>
      </c>
      <c r="AP10" s="12">
        <f t="shared" si="8"/>
        <v>0</v>
      </c>
      <c r="AQ10" s="12">
        <f t="shared" si="8"/>
        <v>0</v>
      </c>
      <c r="AR10" s="12">
        <f t="shared" si="8"/>
        <v>0</v>
      </c>
      <c r="AS10" s="12">
        <f t="shared" si="8"/>
        <v>0</v>
      </c>
      <c r="AT10" s="12">
        <f t="shared" si="8"/>
        <v>0</v>
      </c>
      <c r="AU10" s="12">
        <f t="shared" si="8"/>
        <v>0</v>
      </c>
      <c r="AV10" s="12">
        <f t="shared" si="8"/>
        <v>0</v>
      </c>
      <c r="AW10" s="12">
        <f t="shared" si="8"/>
        <v>0</v>
      </c>
      <c r="AX10" s="12">
        <f t="shared" si="8"/>
        <v>0</v>
      </c>
      <c r="AY10" s="12">
        <f t="shared" si="8"/>
        <v>0</v>
      </c>
      <c r="AZ10" s="12">
        <f t="shared" si="8"/>
        <v>0</v>
      </c>
      <c r="BA10" s="12">
        <f t="shared" si="8"/>
        <v>0</v>
      </c>
      <c r="BB10" s="12">
        <f t="shared" si="8"/>
        <v>0</v>
      </c>
      <c r="BC10" s="12">
        <f t="shared" si="8"/>
        <v>0</v>
      </c>
      <c r="BD10" s="12">
        <f t="shared" si="8"/>
        <v>0</v>
      </c>
      <c r="BE10" s="12">
        <f t="shared" si="8"/>
        <v>0</v>
      </c>
      <c r="BF10" s="12">
        <f t="shared" si="8"/>
        <v>0</v>
      </c>
      <c r="BG10" s="12">
        <f t="shared" si="8"/>
        <v>0</v>
      </c>
      <c r="BH10" s="12">
        <f t="shared" si="8"/>
        <v>0</v>
      </c>
      <c r="BI10" s="12">
        <f t="shared" si="8"/>
        <v>0</v>
      </c>
      <c r="BJ10" s="12">
        <f t="shared" si="8"/>
        <v>0</v>
      </c>
      <c r="BK10" s="12">
        <f t="shared" si="8"/>
        <v>0</v>
      </c>
      <c r="BL10" s="12">
        <f t="shared" si="8"/>
        <v>0</v>
      </c>
      <c r="BM10" s="12">
        <f t="shared" si="8"/>
        <v>0</v>
      </c>
      <c r="BN10" s="12">
        <f t="shared" si="8"/>
        <v>0</v>
      </c>
      <c r="BO10" s="12">
        <f t="shared" si="8"/>
        <v>0</v>
      </c>
      <c r="BP10" s="12">
        <f t="shared" si="8"/>
        <v>0</v>
      </c>
      <c r="BQ10" s="68" t="s">
        <v>20</v>
      </c>
      <c r="BR10" s="40" t="s">
        <v>47</v>
      </c>
      <c r="BS10" s="40">
        <v>0</v>
      </c>
      <c r="BT10" s="12">
        <f>SUM(BT11:BT13)</f>
        <v>0</v>
      </c>
      <c r="BU10" s="67" t="s">
        <v>20</v>
      </c>
      <c r="BV10" s="40" t="s">
        <v>66</v>
      </c>
      <c r="BW10" s="40">
        <v>0</v>
      </c>
      <c r="BX10" s="12">
        <f t="shared" si="5"/>
        <v>0</v>
      </c>
      <c r="BY10" s="12">
        <f t="shared" si="5"/>
        <v>0</v>
      </c>
      <c r="BZ10" s="12">
        <f t="shared" si="5"/>
        <v>0</v>
      </c>
      <c r="CA10" s="12">
        <f t="shared" si="5"/>
        <v>0</v>
      </c>
      <c r="CB10" s="12">
        <f t="shared" si="5"/>
        <v>0</v>
      </c>
    </row>
    <row r="11" spans="1:80" s="1" customFormat="1" ht="27.75" customHeight="1" x14ac:dyDescent="0.2">
      <c r="A11" s="41" t="s">
        <v>29</v>
      </c>
      <c r="B11" s="51" t="s">
        <v>48</v>
      </c>
      <c r="C11" s="40">
        <v>0</v>
      </c>
      <c r="D11" s="10">
        <f>$C$11*12*D38</f>
        <v>0</v>
      </c>
      <c r="E11" s="10">
        <f t="shared" ref="E11:S11" si="9">$C$11*12*E38</f>
        <v>0</v>
      </c>
      <c r="F11" s="10">
        <f t="shared" si="9"/>
        <v>0</v>
      </c>
      <c r="G11" s="10">
        <f t="shared" si="9"/>
        <v>0</v>
      </c>
      <c r="H11" s="10">
        <f t="shared" si="9"/>
        <v>0</v>
      </c>
      <c r="I11" s="10">
        <f t="shared" si="9"/>
        <v>0</v>
      </c>
      <c r="J11" s="10">
        <f t="shared" si="9"/>
        <v>0</v>
      </c>
      <c r="K11" s="10">
        <f t="shared" si="9"/>
        <v>0</v>
      </c>
      <c r="L11" s="10">
        <f t="shared" si="9"/>
        <v>0</v>
      </c>
      <c r="M11" s="10">
        <f t="shared" si="9"/>
        <v>0</v>
      </c>
      <c r="N11" s="10">
        <f t="shared" si="9"/>
        <v>0</v>
      </c>
      <c r="O11" s="10">
        <f t="shared" si="9"/>
        <v>0</v>
      </c>
      <c r="P11" s="10">
        <f t="shared" si="9"/>
        <v>0</v>
      </c>
      <c r="Q11" s="10">
        <f t="shared" si="9"/>
        <v>0</v>
      </c>
      <c r="R11" s="10">
        <f t="shared" si="9"/>
        <v>0</v>
      </c>
      <c r="S11" s="10">
        <f t="shared" si="9"/>
        <v>0</v>
      </c>
      <c r="T11" s="68" t="s">
        <v>29</v>
      </c>
      <c r="U11" s="40" t="s">
        <v>56</v>
      </c>
      <c r="V11" s="40">
        <v>0</v>
      </c>
      <c r="W11" s="10">
        <f>$V$11*12*W38</f>
        <v>0</v>
      </c>
      <c r="X11" s="10">
        <f t="shared" ref="X11:AA11" si="10">$V$11*12*X38</f>
        <v>0</v>
      </c>
      <c r="Y11" s="10">
        <f t="shared" si="10"/>
        <v>0</v>
      </c>
      <c r="Z11" s="10">
        <f t="shared" si="10"/>
        <v>0</v>
      </c>
      <c r="AA11" s="10">
        <f t="shared" si="10"/>
        <v>0</v>
      </c>
      <c r="AB11" s="68" t="s">
        <v>29</v>
      </c>
      <c r="AC11" s="40" t="s">
        <v>66</v>
      </c>
      <c r="AD11" s="40">
        <v>0</v>
      </c>
      <c r="AE11" s="10">
        <f>$V$11*12*AE38</f>
        <v>0</v>
      </c>
      <c r="AF11" s="10">
        <f t="shared" ref="AF11:BP11" si="11">$V$11*12*AF38</f>
        <v>0</v>
      </c>
      <c r="AG11" s="10">
        <f t="shared" si="11"/>
        <v>0</v>
      </c>
      <c r="AH11" s="10">
        <f t="shared" si="11"/>
        <v>0</v>
      </c>
      <c r="AI11" s="10">
        <f t="shared" si="11"/>
        <v>0</v>
      </c>
      <c r="AJ11" s="10">
        <f t="shared" si="11"/>
        <v>0</v>
      </c>
      <c r="AK11" s="10">
        <f t="shared" si="11"/>
        <v>0</v>
      </c>
      <c r="AL11" s="10">
        <f t="shared" si="11"/>
        <v>0</v>
      </c>
      <c r="AM11" s="10">
        <f t="shared" si="11"/>
        <v>0</v>
      </c>
      <c r="AN11" s="10">
        <f t="shared" si="11"/>
        <v>0</v>
      </c>
      <c r="AO11" s="10">
        <f t="shared" si="11"/>
        <v>0</v>
      </c>
      <c r="AP11" s="10">
        <f t="shared" si="11"/>
        <v>0</v>
      </c>
      <c r="AQ11" s="10">
        <f t="shared" si="11"/>
        <v>0</v>
      </c>
      <c r="AR11" s="10">
        <f t="shared" si="11"/>
        <v>0</v>
      </c>
      <c r="AS11" s="10">
        <f t="shared" si="11"/>
        <v>0</v>
      </c>
      <c r="AT11" s="10">
        <f t="shared" si="11"/>
        <v>0</v>
      </c>
      <c r="AU11" s="10">
        <f t="shared" si="11"/>
        <v>0</v>
      </c>
      <c r="AV11" s="10">
        <f t="shared" si="11"/>
        <v>0</v>
      </c>
      <c r="AW11" s="10">
        <f t="shared" si="11"/>
        <v>0</v>
      </c>
      <c r="AX11" s="10">
        <f t="shared" si="11"/>
        <v>0</v>
      </c>
      <c r="AY11" s="10">
        <f t="shared" si="11"/>
        <v>0</v>
      </c>
      <c r="AZ11" s="10">
        <f t="shared" si="11"/>
        <v>0</v>
      </c>
      <c r="BA11" s="10">
        <f t="shared" si="11"/>
        <v>0</v>
      </c>
      <c r="BB11" s="10">
        <f t="shared" si="11"/>
        <v>0</v>
      </c>
      <c r="BC11" s="10">
        <f t="shared" si="11"/>
        <v>0</v>
      </c>
      <c r="BD11" s="10">
        <f t="shared" si="11"/>
        <v>0</v>
      </c>
      <c r="BE11" s="10">
        <f t="shared" si="11"/>
        <v>0</v>
      </c>
      <c r="BF11" s="10">
        <f t="shared" si="11"/>
        <v>0</v>
      </c>
      <c r="BG11" s="10">
        <f t="shared" si="11"/>
        <v>0</v>
      </c>
      <c r="BH11" s="10">
        <f t="shared" si="11"/>
        <v>0</v>
      </c>
      <c r="BI11" s="10">
        <f t="shared" si="11"/>
        <v>0</v>
      </c>
      <c r="BJ11" s="10">
        <f t="shared" si="11"/>
        <v>0</v>
      </c>
      <c r="BK11" s="10">
        <f t="shared" si="11"/>
        <v>0</v>
      </c>
      <c r="BL11" s="10">
        <f t="shared" si="11"/>
        <v>0</v>
      </c>
      <c r="BM11" s="10">
        <f t="shared" si="11"/>
        <v>0</v>
      </c>
      <c r="BN11" s="10">
        <f t="shared" si="11"/>
        <v>0</v>
      </c>
      <c r="BO11" s="10">
        <f t="shared" si="11"/>
        <v>0</v>
      </c>
      <c r="BP11" s="10">
        <f t="shared" si="11"/>
        <v>0</v>
      </c>
      <c r="BQ11" s="68" t="s">
        <v>29</v>
      </c>
      <c r="BR11" s="40" t="s">
        <v>48</v>
      </c>
      <c r="BS11" s="40">
        <v>0</v>
      </c>
      <c r="BT11" s="10">
        <f>$V$11*12*BT38</f>
        <v>0</v>
      </c>
      <c r="BU11" s="68" t="s">
        <v>29</v>
      </c>
      <c r="BV11" s="40" t="s">
        <v>66</v>
      </c>
      <c r="BW11" s="40">
        <v>0</v>
      </c>
      <c r="BX11" s="10">
        <f>$V$11*12*BX38</f>
        <v>0</v>
      </c>
      <c r="BY11" s="10">
        <f>$V$11*12*BY38</f>
        <v>0</v>
      </c>
      <c r="BZ11" s="10">
        <f>$V$11*12*BZ38</f>
        <v>0</v>
      </c>
      <c r="CA11" s="10">
        <f>$V$11*12*CA38</f>
        <v>0</v>
      </c>
      <c r="CB11" s="10">
        <f>$V$11*12*CB38</f>
        <v>0</v>
      </c>
    </row>
    <row r="12" spans="1:80" s="1" customFormat="1" x14ac:dyDescent="0.2">
      <c r="A12" s="41"/>
      <c r="B12" s="51"/>
      <c r="C12" s="4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67"/>
      <c r="U12" s="40"/>
      <c r="V12" s="40"/>
      <c r="W12" s="10"/>
      <c r="X12" s="10"/>
      <c r="Y12" s="10"/>
      <c r="Z12" s="10"/>
      <c r="AA12" s="10"/>
      <c r="AB12" s="67" t="s">
        <v>67</v>
      </c>
      <c r="AC12" s="40"/>
      <c r="AD12" s="4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68"/>
      <c r="BR12" s="40"/>
      <c r="BS12" s="40"/>
      <c r="BT12" s="10"/>
      <c r="BU12" s="67" t="s">
        <v>67</v>
      </c>
      <c r="BV12" s="40" t="s">
        <v>56</v>
      </c>
      <c r="BW12" s="40">
        <v>0</v>
      </c>
      <c r="BX12" s="10">
        <v>0</v>
      </c>
      <c r="BY12" s="10">
        <v>0</v>
      </c>
      <c r="BZ12" s="10">
        <v>0</v>
      </c>
      <c r="CA12" s="10">
        <v>0</v>
      </c>
      <c r="CB12" s="10">
        <v>0</v>
      </c>
    </row>
    <row r="13" spans="1:80" s="1" customFormat="1" x14ac:dyDescent="0.2">
      <c r="A13" s="41"/>
      <c r="B13" s="51"/>
      <c r="C13" s="4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69"/>
      <c r="U13" s="69"/>
      <c r="V13" s="69"/>
      <c r="W13" s="10"/>
      <c r="X13" s="10"/>
      <c r="Y13" s="10"/>
      <c r="Z13" s="10"/>
      <c r="AA13" s="10"/>
      <c r="AB13" s="67" t="s">
        <v>68</v>
      </c>
      <c r="AC13" s="40"/>
      <c r="AD13" s="4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68"/>
      <c r="BR13" s="40"/>
      <c r="BS13" s="40"/>
      <c r="BT13" s="10"/>
      <c r="BU13" s="67" t="s">
        <v>68</v>
      </c>
      <c r="BV13" s="40" t="s">
        <v>69</v>
      </c>
      <c r="BW13" s="40">
        <v>0</v>
      </c>
      <c r="BX13" s="10">
        <v>0</v>
      </c>
      <c r="BY13" s="10">
        <v>0</v>
      </c>
      <c r="BZ13" s="10">
        <v>0</v>
      </c>
      <c r="CA13" s="10">
        <v>0</v>
      </c>
      <c r="CB13" s="10">
        <v>0</v>
      </c>
    </row>
    <row r="14" spans="1:80" s="1" customFormat="1" ht="23.85" customHeight="1" x14ac:dyDescent="0.2">
      <c r="A14" s="42" t="s">
        <v>11</v>
      </c>
      <c r="B14" s="51"/>
      <c r="C14" s="43">
        <f>SUM(C15:C21)</f>
        <v>4.4300000000000006</v>
      </c>
      <c r="D14" s="9">
        <f>SUM(D15:D21)</f>
        <v>27616.620000000003</v>
      </c>
      <c r="E14" s="9">
        <f t="shared" ref="E14:S14" si="12">SUM(E15:E21)</f>
        <v>27754.836000000003</v>
      </c>
      <c r="F14" s="9">
        <f t="shared" si="12"/>
        <v>27605.987999999998</v>
      </c>
      <c r="G14" s="9">
        <f t="shared" si="12"/>
        <v>27175.392</v>
      </c>
      <c r="H14" s="9">
        <f t="shared" si="12"/>
        <v>38546.315999999999</v>
      </c>
      <c r="I14" s="9">
        <f t="shared" si="12"/>
        <v>40300.596000000005</v>
      </c>
      <c r="J14" s="9">
        <f t="shared" si="12"/>
        <v>24650.292000000001</v>
      </c>
      <c r="K14" s="9">
        <f t="shared" si="12"/>
        <v>35851.103999999999</v>
      </c>
      <c r="L14" s="9">
        <f t="shared" si="12"/>
        <v>28701.083999999999</v>
      </c>
      <c r="M14" s="9">
        <f t="shared" si="12"/>
        <v>29806.812000000005</v>
      </c>
      <c r="N14" s="9">
        <f t="shared" si="12"/>
        <v>28945.620000000003</v>
      </c>
      <c r="O14" s="9">
        <f t="shared" si="12"/>
        <v>29035.992000000006</v>
      </c>
      <c r="P14" s="9">
        <f t="shared" si="12"/>
        <v>29035.992000000006</v>
      </c>
      <c r="Q14" s="9">
        <f t="shared" si="12"/>
        <v>22656.792000000001</v>
      </c>
      <c r="R14" s="9">
        <f t="shared" si="12"/>
        <v>28722.347999999998</v>
      </c>
      <c r="S14" s="9">
        <f t="shared" si="12"/>
        <v>41618.963999999993</v>
      </c>
      <c r="T14" s="70" t="s">
        <v>11</v>
      </c>
      <c r="U14" s="66"/>
      <c r="V14" s="43">
        <f>SUM(V15:V21)</f>
        <v>4.58</v>
      </c>
      <c r="W14" s="9">
        <f t="shared" ref="W14" si="13">SUM(W15:W21)</f>
        <v>24001.031999999999</v>
      </c>
      <c r="X14" s="9">
        <f t="shared" ref="X14:AA14" si="14">SUM(X15:X21)</f>
        <v>40170.263999999996</v>
      </c>
      <c r="Y14" s="9">
        <f t="shared" si="14"/>
        <v>24578.112000000001</v>
      </c>
      <c r="Z14" s="9">
        <f t="shared" si="14"/>
        <v>26029.056000000004</v>
      </c>
      <c r="AA14" s="9">
        <f t="shared" si="14"/>
        <v>26457.743999999999</v>
      </c>
      <c r="AB14" s="70" t="s">
        <v>11</v>
      </c>
      <c r="AC14" s="66"/>
      <c r="AD14" s="43">
        <f>SUM(AD15:AD21)</f>
        <v>9.4499999999999993</v>
      </c>
      <c r="AE14" s="9">
        <f>SUM(AE15:AE21)</f>
        <v>18756.36</v>
      </c>
      <c r="AF14" s="9">
        <f t="shared" ref="AF14:BP14" si="15">SUM(AF15:AF21)</f>
        <v>45790.920000000006</v>
      </c>
      <c r="AG14" s="9">
        <f t="shared" si="15"/>
        <v>37524.06</v>
      </c>
      <c r="AH14" s="9">
        <f t="shared" si="15"/>
        <v>37456.020000000004</v>
      </c>
      <c r="AI14" s="9">
        <f t="shared" si="15"/>
        <v>46267.199999999997</v>
      </c>
      <c r="AJ14" s="9">
        <f t="shared" si="15"/>
        <v>47571.3</v>
      </c>
      <c r="AK14" s="9">
        <f t="shared" si="15"/>
        <v>82623.240000000005</v>
      </c>
      <c r="AL14" s="9">
        <f t="shared" si="15"/>
        <v>56371.14</v>
      </c>
      <c r="AM14" s="9">
        <f t="shared" si="15"/>
        <v>58117.5</v>
      </c>
      <c r="AN14" s="9">
        <f t="shared" si="15"/>
        <v>59466.959999999992</v>
      </c>
      <c r="AO14" s="9">
        <f t="shared" si="15"/>
        <v>52991.820000000007</v>
      </c>
      <c r="AP14" s="9">
        <f t="shared" si="15"/>
        <v>67234.86</v>
      </c>
      <c r="AQ14" s="9">
        <f t="shared" si="15"/>
        <v>53263.979999999996</v>
      </c>
      <c r="AR14" s="9">
        <f t="shared" si="15"/>
        <v>53570.16</v>
      </c>
      <c r="AS14" s="9">
        <f t="shared" si="15"/>
        <v>53638.2</v>
      </c>
      <c r="AT14" s="9">
        <f t="shared" si="15"/>
        <v>59398.92</v>
      </c>
      <c r="AU14" s="9">
        <f t="shared" si="15"/>
        <v>51619.679999999993</v>
      </c>
      <c r="AV14" s="9">
        <f t="shared" si="15"/>
        <v>65976.12</v>
      </c>
      <c r="AW14" s="9">
        <f t="shared" si="15"/>
        <v>68436.900000000009</v>
      </c>
      <c r="AX14" s="9">
        <f t="shared" si="15"/>
        <v>65669.94</v>
      </c>
      <c r="AY14" s="9">
        <f t="shared" si="15"/>
        <v>60714.36</v>
      </c>
      <c r="AZ14" s="9">
        <f t="shared" si="15"/>
        <v>80933.580000000016</v>
      </c>
      <c r="BA14" s="9">
        <f t="shared" si="15"/>
        <v>46199.16</v>
      </c>
      <c r="BB14" s="9">
        <f t="shared" si="15"/>
        <v>46380.600000000006</v>
      </c>
      <c r="BC14" s="9">
        <f t="shared" si="15"/>
        <v>58162.86</v>
      </c>
      <c r="BD14" s="9">
        <f t="shared" si="15"/>
        <v>81205.740000000005</v>
      </c>
      <c r="BE14" s="9">
        <f t="shared" si="15"/>
        <v>48625.920000000006</v>
      </c>
      <c r="BF14" s="9">
        <f t="shared" si="15"/>
        <v>80763.48000000001</v>
      </c>
      <c r="BG14" s="9">
        <f t="shared" si="15"/>
        <v>29291.22</v>
      </c>
      <c r="BH14" s="9">
        <f t="shared" si="15"/>
        <v>48126.959999999992</v>
      </c>
      <c r="BI14" s="9">
        <f t="shared" si="15"/>
        <v>58899.96</v>
      </c>
      <c r="BJ14" s="9">
        <f t="shared" si="15"/>
        <v>59047.380000000005</v>
      </c>
      <c r="BK14" s="9">
        <f t="shared" si="15"/>
        <v>57856.679999999993</v>
      </c>
      <c r="BL14" s="9">
        <f t="shared" si="15"/>
        <v>58525.740000000005</v>
      </c>
      <c r="BM14" s="9">
        <f t="shared" si="15"/>
        <v>52742.34</v>
      </c>
      <c r="BN14" s="9">
        <f t="shared" si="15"/>
        <v>82226.34</v>
      </c>
      <c r="BO14" s="9">
        <f t="shared" si="15"/>
        <v>37637.46</v>
      </c>
      <c r="BP14" s="9">
        <f t="shared" si="15"/>
        <v>37954.980000000003</v>
      </c>
      <c r="BQ14" s="70" t="s">
        <v>11</v>
      </c>
      <c r="BR14" s="66"/>
      <c r="BS14" s="43">
        <f>SUM(BS15:BS21)</f>
        <v>4.4300000000000006</v>
      </c>
      <c r="BT14" s="9">
        <f>SUM(BT15:BT21)</f>
        <v>39768.995999999999</v>
      </c>
      <c r="BU14" s="70" t="s">
        <v>11</v>
      </c>
      <c r="BV14" s="66"/>
      <c r="BW14" s="43">
        <f>SUM(BW15:BW21)</f>
        <v>9.4499999999999993</v>
      </c>
      <c r="BX14" s="9">
        <f>SUM(BX15:BX21)</f>
        <v>46641.42</v>
      </c>
      <c r="BY14" s="9">
        <f t="shared" ref="BY14:CB14" si="16">SUM(BY15:BY21)</f>
        <v>53411.399999999994</v>
      </c>
      <c r="BZ14" s="9">
        <f t="shared" si="16"/>
        <v>69718.320000000007</v>
      </c>
      <c r="CA14" s="9">
        <f t="shared" si="16"/>
        <v>38374.559999999998</v>
      </c>
      <c r="CB14" s="9">
        <f t="shared" si="16"/>
        <v>81081</v>
      </c>
    </row>
    <row r="15" spans="1:80" s="1" customFormat="1" x14ac:dyDescent="0.2">
      <c r="A15" s="41" t="s">
        <v>30</v>
      </c>
      <c r="B15" s="51" t="s">
        <v>21</v>
      </c>
      <c r="C15" s="40">
        <v>0.41</v>
      </c>
      <c r="D15" s="10">
        <f>$C$15*12*D38</f>
        <v>2555.94</v>
      </c>
      <c r="E15" s="10">
        <f t="shared" ref="E15:S15" si="17">$C$15*12*E38</f>
        <v>2568.732</v>
      </c>
      <c r="F15" s="10">
        <f t="shared" si="17"/>
        <v>2554.9559999999997</v>
      </c>
      <c r="G15" s="10">
        <f t="shared" si="17"/>
        <v>2515.1039999999998</v>
      </c>
      <c r="H15" s="10">
        <f t="shared" si="17"/>
        <v>3567.4920000000002</v>
      </c>
      <c r="I15" s="10">
        <f t="shared" si="17"/>
        <v>3729.8519999999999</v>
      </c>
      <c r="J15" s="10">
        <f t="shared" si="17"/>
        <v>2281.404</v>
      </c>
      <c r="K15" s="10">
        <f t="shared" si="17"/>
        <v>3318.0479999999998</v>
      </c>
      <c r="L15" s="10">
        <f t="shared" si="17"/>
        <v>2656.308</v>
      </c>
      <c r="M15" s="10">
        <f t="shared" si="17"/>
        <v>2758.6440000000002</v>
      </c>
      <c r="N15" s="10">
        <f t="shared" si="17"/>
        <v>2678.94</v>
      </c>
      <c r="O15" s="10">
        <f t="shared" si="17"/>
        <v>2687.3040000000001</v>
      </c>
      <c r="P15" s="10">
        <f t="shared" si="17"/>
        <v>2687.3040000000001</v>
      </c>
      <c r="Q15" s="10">
        <f t="shared" si="17"/>
        <v>2096.904</v>
      </c>
      <c r="R15" s="10">
        <f t="shared" si="17"/>
        <v>2658.2759999999998</v>
      </c>
      <c r="S15" s="10">
        <f t="shared" si="17"/>
        <v>3851.8679999999999</v>
      </c>
      <c r="T15" s="67" t="s">
        <v>57</v>
      </c>
      <c r="U15" s="40" t="s">
        <v>21</v>
      </c>
      <c r="V15" s="40">
        <v>0.49</v>
      </c>
      <c r="W15" s="10">
        <f>$V$15*12*W38</f>
        <v>2567.7959999999998</v>
      </c>
      <c r="X15" s="10">
        <f t="shared" ref="X15:AA15" si="18">$V$15*12*X38</f>
        <v>4297.692</v>
      </c>
      <c r="Y15" s="10">
        <f t="shared" si="18"/>
        <v>2629.5360000000001</v>
      </c>
      <c r="Z15" s="10">
        <f t="shared" si="18"/>
        <v>2784.768</v>
      </c>
      <c r="AA15" s="10">
        <f t="shared" si="18"/>
        <v>2830.6319999999996</v>
      </c>
      <c r="AB15" s="67" t="s">
        <v>70</v>
      </c>
      <c r="AC15" s="40" t="s">
        <v>21</v>
      </c>
      <c r="AD15" s="40">
        <v>0.39</v>
      </c>
      <c r="AE15" s="10">
        <f>$AD$15*12*AE38</f>
        <v>774.072</v>
      </c>
      <c r="AF15" s="10">
        <f t="shared" ref="AF15:BP15" si="19">$AD$15*12*AF38</f>
        <v>1889.7839999999999</v>
      </c>
      <c r="AG15" s="10">
        <f t="shared" si="19"/>
        <v>1548.6119999999999</v>
      </c>
      <c r="AH15" s="10">
        <f t="shared" si="19"/>
        <v>1545.8039999999999</v>
      </c>
      <c r="AI15" s="10">
        <f t="shared" si="19"/>
        <v>1909.4399999999998</v>
      </c>
      <c r="AJ15" s="10">
        <f t="shared" si="19"/>
        <v>1963.26</v>
      </c>
      <c r="AK15" s="10">
        <f t="shared" si="19"/>
        <v>3409.848</v>
      </c>
      <c r="AL15" s="10">
        <f t="shared" si="19"/>
        <v>2326.4279999999999</v>
      </c>
      <c r="AM15" s="10">
        <f t="shared" si="19"/>
        <v>2398.5</v>
      </c>
      <c r="AN15" s="10">
        <f t="shared" si="19"/>
        <v>2454.1919999999996</v>
      </c>
      <c r="AO15" s="10">
        <f t="shared" si="19"/>
        <v>2186.9639999999999</v>
      </c>
      <c r="AP15" s="10">
        <f t="shared" si="19"/>
        <v>2774.7719999999999</v>
      </c>
      <c r="AQ15" s="10">
        <f t="shared" si="19"/>
        <v>2198.1959999999999</v>
      </c>
      <c r="AR15" s="10">
        <f t="shared" si="19"/>
        <v>2210.8319999999999</v>
      </c>
      <c r="AS15" s="10">
        <f t="shared" si="19"/>
        <v>2213.64</v>
      </c>
      <c r="AT15" s="10">
        <f t="shared" si="19"/>
        <v>2451.3839999999996</v>
      </c>
      <c r="AU15" s="10">
        <f t="shared" si="19"/>
        <v>2130.3359999999998</v>
      </c>
      <c r="AV15" s="10">
        <f t="shared" si="19"/>
        <v>2722.8239999999996</v>
      </c>
      <c r="AW15" s="10">
        <f t="shared" si="19"/>
        <v>2824.3799999999997</v>
      </c>
      <c r="AX15" s="10">
        <f t="shared" si="19"/>
        <v>2710.1880000000001</v>
      </c>
      <c r="AY15" s="10">
        <f t="shared" si="19"/>
        <v>2505.6719999999996</v>
      </c>
      <c r="AZ15" s="10">
        <f t="shared" si="19"/>
        <v>3340.116</v>
      </c>
      <c r="BA15" s="10">
        <f t="shared" si="19"/>
        <v>1906.6319999999998</v>
      </c>
      <c r="BB15" s="10">
        <f t="shared" si="19"/>
        <v>1914.12</v>
      </c>
      <c r="BC15" s="10">
        <f t="shared" si="19"/>
        <v>2400.3719999999998</v>
      </c>
      <c r="BD15" s="10">
        <f t="shared" si="19"/>
        <v>3351.348</v>
      </c>
      <c r="BE15" s="10">
        <f t="shared" si="19"/>
        <v>2006.7839999999999</v>
      </c>
      <c r="BF15" s="10">
        <f t="shared" si="19"/>
        <v>3333.096</v>
      </c>
      <c r="BG15" s="10">
        <f t="shared" si="19"/>
        <v>1208.8440000000001</v>
      </c>
      <c r="BH15" s="10">
        <f t="shared" si="19"/>
        <v>1986.1919999999998</v>
      </c>
      <c r="BI15" s="10">
        <f t="shared" si="19"/>
        <v>2430.7919999999999</v>
      </c>
      <c r="BJ15" s="10">
        <f t="shared" si="19"/>
        <v>2436.8760000000002</v>
      </c>
      <c r="BK15" s="10">
        <f t="shared" si="19"/>
        <v>2387.7359999999999</v>
      </c>
      <c r="BL15" s="10">
        <f t="shared" si="19"/>
        <v>2415.348</v>
      </c>
      <c r="BM15" s="10">
        <f t="shared" si="19"/>
        <v>2176.6680000000001</v>
      </c>
      <c r="BN15" s="10">
        <f t="shared" si="19"/>
        <v>3393.4679999999998</v>
      </c>
      <c r="BO15" s="10">
        <f t="shared" si="19"/>
        <v>1553.2919999999997</v>
      </c>
      <c r="BP15" s="10">
        <f t="shared" si="19"/>
        <v>1566.396</v>
      </c>
      <c r="BQ15" s="67" t="s">
        <v>30</v>
      </c>
      <c r="BR15" s="40" t="s">
        <v>21</v>
      </c>
      <c r="BS15" s="40">
        <v>0.41</v>
      </c>
      <c r="BT15" s="10">
        <f>$BS$15*12*BT38</f>
        <v>3680.652</v>
      </c>
      <c r="BU15" s="67" t="s">
        <v>70</v>
      </c>
      <c r="BV15" s="40" t="s">
        <v>21</v>
      </c>
      <c r="BW15" s="40">
        <v>0.39</v>
      </c>
      <c r="BX15" s="10">
        <f>$BW$15*12*BX38</f>
        <v>1924.884</v>
      </c>
      <c r="BY15" s="10">
        <f>$BW$15*12*BY38</f>
        <v>2204.2799999999997</v>
      </c>
      <c r="BZ15" s="10">
        <f>$BW$15*12*BZ38</f>
        <v>2877.2639999999997</v>
      </c>
      <c r="CA15" s="10">
        <f>$BW$15*12*CA38</f>
        <v>1583.7119999999998</v>
      </c>
      <c r="CB15" s="10">
        <f>$BW$15*12*CB38</f>
        <v>3346.2</v>
      </c>
    </row>
    <row r="16" spans="1:80" s="1" customFormat="1" x14ac:dyDescent="0.2">
      <c r="A16" s="41" t="s">
        <v>31</v>
      </c>
      <c r="B16" s="51" t="s">
        <v>10</v>
      </c>
      <c r="C16" s="40">
        <v>0.49</v>
      </c>
      <c r="D16" s="10">
        <f>$C$16*12*D38</f>
        <v>3054.66</v>
      </c>
      <c r="E16" s="10">
        <f t="shared" ref="E16:S16" si="20">$C$16*12*E38</f>
        <v>3069.9479999999999</v>
      </c>
      <c r="F16" s="10">
        <f t="shared" si="20"/>
        <v>3053.4839999999995</v>
      </c>
      <c r="G16" s="10">
        <f t="shared" si="20"/>
        <v>3005.8559999999998</v>
      </c>
      <c r="H16" s="10">
        <f t="shared" si="20"/>
        <v>4263.5879999999997</v>
      </c>
      <c r="I16" s="10">
        <f t="shared" si="20"/>
        <v>4457.6279999999997</v>
      </c>
      <c r="J16" s="10">
        <f t="shared" si="20"/>
        <v>2726.556</v>
      </c>
      <c r="K16" s="10">
        <f t="shared" si="20"/>
        <v>3965.4719999999998</v>
      </c>
      <c r="L16" s="10">
        <f t="shared" si="20"/>
        <v>3174.6119999999996</v>
      </c>
      <c r="M16" s="10">
        <f t="shared" si="20"/>
        <v>3296.9160000000002</v>
      </c>
      <c r="N16" s="10">
        <f t="shared" si="20"/>
        <v>3201.66</v>
      </c>
      <c r="O16" s="10">
        <f t="shared" si="20"/>
        <v>3211.6560000000004</v>
      </c>
      <c r="P16" s="10">
        <f t="shared" si="20"/>
        <v>3211.6560000000004</v>
      </c>
      <c r="Q16" s="10">
        <f t="shared" si="20"/>
        <v>2506.056</v>
      </c>
      <c r="R16" s="10">
        <f t="shared" si="20"/>
        <v>3176.9639999999995</v>
      </c>
      <c r="S16" s="10">
        <f t="shared" si="20"/>
        <v>4603.4520000000002</v>
      </c>
      <c r="T16" s="67" t="s">
        <v>58</v>
      </c>
      <c r="U16" s="40" t="s">
        <v>10</v>
      </c>
      <c r="V16" s="40">
        <v>0.51</v>
      </c>
      <c r="W16" s="10">
        <f>$V$16*12*W38</f>
        <v>2672.6039999999998</v>
      </c>
      <c r="X16" s="10">
        <f t="shared" ref="X16:AA16" si="21">$V$16*12*X38</f>
        <v>4473.1080000000002</v>
      </c>
      <c r="Y16" s="10">
        <f t="shared" si="21"/>
        <v>2736.864</v>
      </c>
      <c r="Z16" s="10">
        <f t="shared" si="21"/>
        <v>2898.4320000000002</v>
      </c>
      <c r="AA16" s="10">
        <f t="shared" si="21"/>
        <v>2946.1680000000001</v>
      </c>
      <c r="AB16" s="67" t="s">
        <v>71</v>
      </c>
      <c r="AC16" s="40" t="s">
        <v>10</v>
      </c>
      <c r="AD16" s="40">
        <v>0.7</v>
      </c>
      <c r="AE16" s="10">
        <f>$AD$16*12*AE38</f>
        <v>1389.36</v>
      </c>
      <c r="AF16" s="10">
        <f t="shared" ref="AF16:BP16" si="22">$AD$16*12*AF38</f>
        <v>3391.9199999999996</v>
      </c>
      <c r="AG16" s="10">
        <f t="shared" si="22"/>
        <v>2779.5599999999995</v>
      </c>
      <c r="AH16" s="10">
        <f t="shared" si="22"/>
        <v>2774.5199999999995</v>
      </c>
      <c r="AI16" s="10">
        <f t="shared" si="22"/>
        <v>3427.1999999999994</v>
      </c>
      <c r="AJ16" s="10">
        <f t="shared" si="22"/>
        <v>3523.7999999999993</v>
      </c>
      <c r="AK16" s="10">
        <f t="shared" si="22"/>
        <v>6120.2399999999989</v>
      </c>
      <c r="AL16" s="10">
        <f t="shared" si="22"/>
        <v>4175.6399999999994</v>
      </c>
      <c r="AM16" s="10">
        <f t="shared" si="22"/>
        <v>4304.9999999999991</v>
      </c>
      <c r="AN16" s="10">
        <f t="shared" si="22"/>
        <v>4404.9599999999991</v>
      </c>
      <c r="AO16" s="10">
        <f t="shared" si="22"/>
        <v>3925.3199999999993</v>
      </c>
      <c r="AP16" s="10">
        <f t="shared" si="22"/>
        <v>4980.3599999999988</v>
      </c>
      <c r="AQ16" s="10">
        <f t="shared" si="22"/>
        <v>3945.4799999999991</v>
      </c>
      <c r="AR16" s="10">
        <f t="shared" si="22"/>
        <v>3968.1599999999989</v>
      </c>
      <c r="AS16" s="10">
        <f t="shared" si="22"/>
        <v>3973.1999999999994</v>
      </c>
      <c r="AT16" s="10">
        <f t="shared" si="22"/>
        <v>4399.9199999999992</v>
      </c>
      <c r="AU16" s="10">
        <f t="shared" si="22"/>
        <v>3823.6799999999994</v>
      </c>
      <c r="AV16" s="10">
        <f t="shared" si="22"/>
        <v>4887.119999999999</v>
      </c>
      <c r="AW16" s="10">
        <f t="shared" si="22"/>
        <v>5069.3999999999987</v>
      </c>
      <c r="AX16" s="10">
        <f t="shared" si="22"/>
        <v>4864.4399999999996</v>
      </c>
      <c r="AY16" s="10">
        <f t="shared" si="22"/>
        <v>4497.3599999999988</v>
      </c>
      <c r="AZ16" s="10">
        <f t="shared" si="22"/>
        <v>5995.079999999999</v>
      </c>
      <c r="BA16" s="10">
        <f t="shared" si="22"/>
        <v>3422.1599999999994</v>
      </c>
      <c r="BB16" s="10">
        <f t="shared" si="22"/>
        <v>3435.5999999999995</v>
      </c>
      <c r="BC16" s="10">
        <f t="shared" si="22"/>
        <v>4308.3599999999988</v>
      </c>
      <c r="BD16" s="10">
        <f t="shared" si="22"/>
        <v>6015.2399999999989</v>
      </c>
      <c r="BE16" s="10">
        <f t="shared" si="22"/>
        <v>3601.9199999999996</v>
      </c>
      <c r="BF16" s="10">
        <f t="shared" si="22"/>
        <v>5982.48</v>
      </c>
      <c r="BG16" s="10">
        <f t="shared" si="22"/>
        <v>2169.7199999999998</v>
      </c>
      <c r="BH16" s="10">
        <f t="shared" si="22"/>
        <v>3564.9599999999991</v>
      </c>
      <c r="BI16" s="10">
        <f t="shared" si="22"/>
        <v>4362.9599999999991</v>
      </c>
      <c r="BJ16" s="10">
        <f t="shared" si="22"/>
        <v>4373.8799999999992</v>
      </c>
      <c r="BK16" s="10">
        <f t="shared" si="22"/>
        <v>4285.6799999999994</v>
      </c>
      <c r="BL16" s="10">
        <f t="shared" si="22"/>
        <v>4335.24</v>
      </c>
      <c r="BM16" s="10">
        <f t="shared" si="22"/>
        <v>3906.8399999999997</v>
      </c>
      <c r="BN16" s="10">
        <f t="shared" si="22"/>
        <v>6090.8399999999992</v>
      </c>
      <c r="BO16" s="10">
        <f t="shared" si="22"/>
        <v>2787.9599999999991</v>
      </c>
      <c r="BP16" s="10">
        <f t="shared" si="22"/>
        <v>2811.4799999999996</v>
      </c>
      <c r="BQ16" s="67" t="s">
        <v>31</v>
      </c>
      <c r="BR16" s="40" t="s">
        <v>10</v>
      </c>
      <c r="BS16" s="40">
        <v>0.49</v>
      </c>
      <c r="BT16" s="10">
        <f>$BS$16*12*BT38</f>
        <v>4398.8280000000004</v>
      </c>
      <c r="BU16" s="67" t="s">
        <v>71</v>
      </c>
      <c r="BV16" s="40" t="s">
        <v>10</v>
      </c>
      <c r="BW16" s="40">
        <v>0.7</v>
      </c>
      <c r="BX16" s="10">
        <f>$BW$16*12*BX38</f>
        <v>3454.9199999999996</v>
      </c>
      <c r="BY16" s="10">
        <f>$BW$16*12*BY38</f>
        <v>3956.3999999999992</v>
      </c>
      <c r="BZ16" s="10">
        <f>$BW$16*12*BZ38</f>
        <v>5164.3199999999988</v>
      </c>
      <c r="CA16" s="10">
        <f>$BW$16*12*CA38</f>
        <v>2842.5599999999995</v>
      </c>
      <c r="CB16" s="10">
        <f>$BW$16*12*CB38</f>
        <v>6005.9999999999991</v>
      </c>
    </row>
    <row r="17" spans="1:80" s="1" customFormat="1" x14ac:dyDescent="0.2">
      <c r="A17" s="41" t="s">
        <v>32</v>
      </c>
      <c r="B17" s="51" t="s">
        <v>22</v>
      </c>
      <c r="C17" s="40">
        <v>0.37</v>
      </c>
      <c r="D17" s="10">
        <f>$C$17*12*D38</f>
        <v>2306.58</v>
      </c>
      <c r="E17" s="10">
        <f t="shared" ref="E17:S17" si="23">$C$17*12*E38</f>
        <v>2318.1239999999998</v>
      </c>
      <c r="F17" s="10">
        <f t="shared" si="23"/>
        <v>2305.6919999999996</v>
      </c>
      <c r="G17" s="10">
        <f t="shared" si="23"/>
        <v>2269.7279999999996</v>
      </c>
      <c r="H17" s="10">
        <f t="shared" si="23"/>
        <v>3219.444</v>
      </c>
      <c r="I17" s="10">
        <f t="shared" si="23"/>
        <v>3365.9639999999999</v>
      </c>
      <c r="J17" s="10">
        <f t="shared" si="23"/>
        <v>2058.8279999999995</v>
      </c>
      <c r="K17" s="10">
        <f t="shared" si="23"/>
        <v>2994.3359999999998</v>
      </c>
      <c r="L17" s="10">
        <f t="shared" si="23"/>
        <v>2397.1559999999995</v>
      </c>
      <c r="M17" s="10">
        <f t="shared" si="23"/>
        <v>2489.5079999999998</v>
      </c>
      <c r="N17" s="10">
        <f t="shared" si="23"/>
        <v>2417.58</v>
      </c>
      <c r="O17" s="10">
        <f t="shared" si="23"/>
        <v>2425.1280000000002</v>
      </c>
      <c r="P17" s="10">
        <f t="shared" si="23"/>
        <v>2425.1280000000002</v>
      </c>
      <c r="Q17" s="10">
        <f t="shared" si="23"/>
        <v>1892.3279999999997</v>
      </c>
      <c r="R17" s="10">
        <f t="shared" si="23"/>
        <v>2398.9319999999993</v>
      </c>
      <c r="S17" s="10">
        <f t="shared" si="23"/>
        <v>3476.0759999999996</v>
      </c>
      <c r="T17" s="67" t="s">
        <v>32</v>
      </c>
      <c r="U17" s="40" t="s">
        <v>22</v>
      </c>
      <c r="V17" s="40">
        <v>0.39</v>
      </c>
      <c r="W17" s="10">
        <f>$V$17*12*W38</f>
        <v>2043.7559999999999</v>
      </c>
      <c r="X17" s="10">
        <f t="shared" ref="X17:AA17" si="24">$V$17*12*X38</f>
        <v>3420.6119999999996</v>
      </c>
      <c r="Y17" s="10">
        <f t="shared" si="24"/>
        <v>2092.8959999999997</v>
      </c>
      <c r="Z17" s="10">
        <f t="shared" si="24"/>
        <v>2216.4479999999999</v>
      </c>
      <c r="AA17" s="10">
        <f t="shared" si="24"/>
        <v>2252.9519999999998</v>
      </c>
      <c r="AB17" s="67" t="s">
        <v>72</v>
      </c>
      <c r="AC17" s="40" t="s">
        <v>22</v>
      </c>
      <c r="AD17" s="40">
        <v>0.38</v>
      </c>
      <c r="AE17" s="10">
        <f>$AD$17*12*AE38</f>
        <v>754.22400000000016</v>
      </c>
      <c r="AF17" s="10">
        <f t="shared" ref="AF17:BP17" si="25">$AD$17*12*AF38</f>
        <v>1841.3280000000002</v>
      </c>
      <c r="AG17" s="10">
        <f t="shared" si="25"/>
        <v>1508.904</v>
      </c>
      <c r="AH17" s="10">
        <f t="shared" si="25"/>
        <v>1506.1680000000001</v>
      </c>
      <c r="AI17" s="10">
        <f t="shared" si="25"/>
        <v>1860.4800000000002</v>
      </c>
      <c r="AJ17" s="10">
        <f t="shared" si="25"/>
        <v>1912.9200000000003</v>
      </c>
      <c r="AK17" s="10">
        <f t="shared" si="25"/>
        <v>3322.4160000000006</v>
      </c>
      <c r="AL17" s="10">
        <f t="shared" si="25"/>
        <v>2266.7760000000003</v>
      </c>
      <c r="AM17" s="10">
        <f t="shared" si="25"/>
        <v>2337.0000000000005</v>
      </c>
      <c r="AN17" s="10">
        <f t="shared" si="25"/>
        <v>2391.2640000000001</v>
      </c>
      <c r="AO17" s="10">
        <f t="shared" si="25"/>
        <v>2130.8880000000004</v>
      </c>
      <c r="AP17" s="10">
        <f t="shared" si="25"/>
        <v>2703.6240000000003</v>
      </c>
      <c r="AQ17" s="10">
        <f t="shared" si="25"/>
        <v>2141.8320000000003</v>
      </c>
      <c r="AR17" s="10">
        <f t="shared" si="25"/>
        <v>2154.1440000000002</v>
      </c>
      <c r="AS17" s="10">
        <f t="shared" si="25"/>
        <v>2156.88</v>
      </c>
      <c r="AT17" s="10">
        <f t="shared" si="25"/>
        <v>2388.5280000000002</v>
      </c>
      <c r="AU17" s="10">
        <f t="shared" si="25"/>
        <v>2075.712</v>
      </c>
      <c r="AV17" s="10">
        <f t="shared" si="25"/>
        <v>2653.0080000000003</v>
      </c>
      <c r="AW17" s="10">
        <f t="shared" si="25"/>
        <v>2751.9600000000005</v>
      </c>
      <c r="AX17" s="10">
        <f t="shared" si="25"/>
        <v>2640.6960000000004</v>
      </c>
      <c r="AY17" s="10">
        <f t="shared" si="25"/>
        <v>2441.424</v>
      </c>
      <c r="AZ17" s="10">
        <f t="shared" si="25"/>
        <v>3254.4720000000007</v>
      </c>
      <c r="BA17" s="10">
        <f t="shared" si="25"/>
        <v>1857.7440000000001</v>
      </c>
      <c r="BB17" s="10">
        <f t="shared" si="25"/>
        <v>1865.0400000000002</v>
      </c>
      <c r="BC17" s="10">
        <f t="shared" si="25"/>
        <v>2338.8240000000001</v>
      </c>
      <c r="BD17" s="10">
        <f t="shared" si="25"/>
        <v>3265.4160000000006</v>
      </c>
      <c r="BE17" s="10">
        <f t="shared" si="25"/>
        <v>1955.3280000000002</v>
      </c>
      <c r="BF17" s="10">
        <f t="shared" si="25"/>
        <v>3247.6320000000005</v>
      </c>
      <c r="BG17" s="10">
        <f t="shared" si="25"/>
        <v>1177.8480000000002</v>
      </c>
      <c r="BH17" s="10">
        <f t="shared" si="25"/>
        <v>1935.2640000000001</v>
      </c>
      <c r="BI17" s="10">
        <f t="shared" si="25"/>
        <v>2368.4639999999999</v>
      </c>
      <c r="BJ17" s="10">
        <f t="shared" si="25"/>
        <v>2374.3920000000003</v>
      </c>
      <c r="BK17" s="10">
        <f t="shared" si="25"/>
        <v>2326.5120000000002</v>
      </c>
      <c r="BL17" s="10">
        <f t="shared" si="25"/>
        <v>2353.4160000000002</v>
      </c>
      <c r="BM17" s="10">
        <f t="shared" si="25"/>
        <v>2120.8560000000002</v>
      </c>
      <c r="BN17" s="10">
        <f t="shared" si="25"/>
        <v>3306.4560000000006</v>
      </c>
      <c r="BO17" s="10">
        <f t="shared" si="25"/>
        <v>1513.4640000000002</v>
      </c>
      <c r="BP17" s="10">
        <f t="shared" si="25"/>
        <v>1526.2320000000002</v>
      </c>
      <c r="BQ17" s="67" t="s">
        <v>32</v>
      </c>
      <c r="BR17" s="40" t="s">
        <v>22</v>
      </c>
      <c r="BS17" s="40">
        <v>0.37</v>
      </c>
      <c r="BT17" s="10">
        <f>$BS$17*12*BT38</f>
        <v>3321.5639999999999</v>
      </c>
      <c r="BU17" s="67" t="s">
        <v>72</v>
      </c>
      <c r="BV17" s="40" t="s">
        <v>22</v>
      </c>
      <c r="BW17" s="40">
        <v>0.38</v>
      </c>
      <c r="BX17" s="10">
        <f>$BW$17*12*BX38</f>
        <v>1875.5280000000002</v>
      </c>
      <c r="BY17" s="10">
        <f>$BW$17*12*BY38</f>
        <v>2147.7600000000002</v>
      </c>
      <c r="BZ17" s="10">
        <f>$BW$17*12*BZ38</f>
        <v>2803.4880000000003</v>
      </c>
      <c r="CA17" s="10">
        <f>$BW$17*12*CA38</f>
        <v>1543.104</v>
      </c>
      <c r="CB17" s="10">
        <f>$BW$17*12*CB38</f>
        <v>3260.4000000000005</v>
      </c>
    </row>
    <row r="18" spans="1:80" s="1" customFormat="1" ht="57.75" customHeight="1" x14ac:dyDescent="0.2">
      <c r="A18" s="44" t="s">
        <v>33</v>
      </c>
      <c r="B18" s="51" t="s">
        <v>9</v>
      </c>
      <c r="C18" s="40">
        <v>0.6</v>
      </c>
      <c r="D18" s="10">
        <f>$C$18*12*D38</f>
        <v>3740.3999999999996</v>
      </c>
      <c r="E18" s="10">
        <f t="shared" ref="E18:S18" si="26">$C$18*12*E38</f>
        <v>3759.12</v>
      </c>
      <c r="F18" s="10">
        <f t="shared" si="26"/>
        <v>3738.9599999999991</v>
      </c>
      <c r="G18" s="10">
        <f t="shared" si="26"/>
        <v>3680.6399999999994</v>
      </c>
      <c r="H18" s="10">
        <f t="shared" si="26"/>
        <v>5220.7199999999993</v>
      </c>
      <c r="I18" s="10">
        <f t="shared" si="26"/>
        <v>5458.32</v>
      </c>
      <c r="J18" s="10">
        <f t="shared" si="26"/>
        <v>3338.6399999999994</v>
      </c>
      <c r="K18" s="10">
        <f t="shared" si="26"/>
        <v>4855.6799999999994</v>
      </c>
      <c r="L18" s="10">
        <f t="shared" si="26"/>
        <v>3887.2799999999993</v>
      </c>
      <c r="M18" s="10">
        <f t="shared" si="26"/>
        <v>4037.04</v>
      </c>
      <c r="N18" s="10">
        <f t="shared" si="26"/>
        <v>3920.3999999999996</v>
      </c>
      <c r="O18" s="10">
        <f t="shared" si="26"/>
        <v>3932.64</v>
      </c>
      <c r="P18" s="10">
        <f t="shared" si="26"/>
        <v>3932.64</v>
      </c>
      <c r="Q18" s="10">
        <f t="shared" si="26"/>
        <v>3068.6399999999994</v>
      </c>
      <c r="R18" s="10">
        <f t="shared" si="26"/>
        <v>3890.1599999999994</v>
      </c>
      <c r="S18" s="10">
        <f t="shared" si="26"/>
        <v>5636.8799999999992</v>
      </c>
      <c r="T18" s="71" t="s">
        <v>33</v>
      </c>
      <c r="U18" s="72" t="s">
        <v>9</v>
      </c>
      <c r="V18" s="40">
        <v>0.62</v>
      </c>
      <c r="W18" s="10">
        <f>$V$18*12*W38</f>
        <v>3249.0479999999998</v>
      </c>
      <c r="X18" s="10">
        <f t="shared" ref="X18:AA18" si="27">$V$18*12*X38</f>
        <v>5437.8959999999997</v>
      </c>
      <c r="Y18" s="10">
        <f t="shared" si="27"/>
        <v>3327.1679999999997</v>
      </c>
      <c r="Z18" s="10">
        <f t="shared" si="27"/>
        <v>3523.5839999999998</v>
      </c>
      <c r="AA18" s="10">
        <f t="shared" si="27"/>
        <v>3581.6159999999995</v>
      </c>
      <c r="AB18" s="71" t="s">
        <v>73</v>
      </c>
      <c r="AC18" s="72" t="s">
        <v>9</v>
      </c>
      <c r="AD18" s="40">
        <v>0.54</v>
      </c>
      <c r="AE18" s="10">
        <f>$AD$18*12*AE38</f>
        <v>1071.7920000000001</v>
      </c>
      <c r="AF18" s="10">
        <f t="shared" ref="AF18:BP18" si="28">$AD$18*12*AF38</f>
        <v>2616.6240000000003</v>
      </c>
      <c r="AG18" s="10">
        <f t="shared" si="28"/>
        <v>2144.232</v>
      </c>
      <c r="AH18" s="10">
        <f t="shared" si="28"/>
        <v>2140.3440000000001</v>
      </c>
      <c r="AI18" s="10">
        <f t="shared" si="28"/>
        <v>2643.84</v>
      </c>
      <c r="AJ18" s="10">
        <f t="shared" si="28"/>
        <v>2718.36</v>
      </c>
      <c r="AK18" s="10">
        <f t="shared" si="28"/>
        <v>4721.3280000000004</v>
      </c>
      <c r="AL18" s="10">
        <f t="shared" si="28"/>
        <v>3221.2080000000005</v>
      </c>
      <c r="AM18" s="10">
        <f t="shared" si="28"/>
        <v>3321</v>
      </c>
      <c r="AN18" s="10">
        <f t="shared" si="28"/>
        <v>3398.1120000000001</v>
      </c>
      <c r="AO18" s="10">
        <f t="shared" si="28"/>
        <v>3028.1040000000003</v>
      </c>
      <c r="AP18" s="10">
        <f t="shared" si="28"/>
        <v>3841.9920000000002</v>
      </c>
      <c r="AQ18" s="10">
        <f t="shared" si="28"/>
        <v>3043.6559999999999</v>
      </c>
      <c r="AR18" s="10">
        <f t="shared" si="28"/>
        <v>3061.152</v>
      </c>
      <c r="AS18" s="10">
        <f t="shared" si="28"/>
        <v>3065.0400000000004</v>
      </c>
      <c r="AT18" s="10">
        <f t="shared" si="28"/>
        <v>3394.2239999999997</v>
      </c>
      <c r="AU18" s="10">
        <f t="shared" si="28"/>
        <v>2949.6959999999999</v>
      </c>
      <c r="AV18" s="10">
        <f t="shared" si="28"/>
        <v>3770.0639999999999</v>
      </c>
      <c r="AW18" s="10">
        <f t="shared" si="28"/>
        <v>3910.6800000000003</v>
      </c>
      <c r="AX18" s="10">
        <f t="shared" si="28"/>
        <v>3752.5680000000002</v>
      </c>
      <c r="AY18" s="10">
        <f t="shared" si="28"/>
        <v>3469.3920000000003</v>
      </c>
      <c r="AZ18" s="10">
        <f t="shared" si="28"/>
        <v>4624.7760000000007</v>
      </c>
      <c r="BA18" s="10">
        <f t="shared" si="28"/>
        <v>2639.9520000000002</v>
      </c>
      <c r="BB18" s="10">
        <f t="shared" si="28"/>
        <v>2650.32</v>
      </c>
      <c r="BC18" s="10">
        <f t="shared" si="28"/>
        <v>3323.5920000000001</v>
      </c>
      <c r="BD18" s="10">
        <f t="shared" si="28"/>
        <v>4640.3280000000004</v>
      </c>
      <c r="BE18" s="10">
        <f t="shared" si="28"/>
        <v>2778.6240000000003</v>
      </c>
      <c r="BF18" s="10">
        <f t="shared" si="28"/>
        <v>4615.0560000000005</v>
      </c>
      <c r="BG18" s="10">
        <f t="shared" si="28"/>
        <v>1673.7840000000001</v>
      </c>
      <c r="BH18" s="10">
        <f t="shared" si="28"/>
        <v>2750.1120000000001</v>
      </c>
      <c r="BI18" s="10">
        <f t="shared" si="28"/>
        <v>3365.712</v>
      </c>
      <c r="BJ18" s="10">
        <f t="shared" si="28"/>
        <v>3374.1360000000004</v>
      </c>
      <c r="BK18" s="10">
        <f t="shared" si="28"/>
        <v>3306.096</v>
      </c>
      <c r="BL18" s="10">
        <f t="shared" si="28"/>
        <v>3344.3280000000004</v>
      </c>
      <c r="BM18" s="10">
        <f t="shared" si="28"/>
        <v>3013.8480000000004</v>
      </c>
      <c r="BN18" s="10">
        <f t="shared" si="28"/>
        <v>4698.6480000000001</v>
      </c>
      <c r="BO18" s="10">
        <f t="shared" si="28"/>
        <v>2150.712</v>
      </c>
      <c r="BP18" s="10">
        <f t="shared" si="28"/>
        <v>2168.8560000000002</v>
      </c>
      <c r="BQ18" s="71" t="s">
        <v>33</v>
      </c>
      <c r="BR18" s="72" t="s">
        <v>9</v>
      </c>
      <c r="BS18" s="40">
        <v>0.6</v>
      </c>
      <c r="BT18" s="10">
        <f>$BS$18*12*BT38</f>
        <v>5386.32</v>
      </c>
      <c r="BU18" s="71" t="s">
        <v>73</v>
      </c>
      <c r="BV18" s="72" t="s">
        <v>9</v>
      </c>
      <c r="BW18" s="40">
        <v>0.54</v>
      </c>
      <c r="BX18" s="10">
        <f>$BW$18*12*BX38</f>
        <v>2665.2240000000002</v>
      </c>
      <c r="BY18" s="10">
        <f>$BW$18*12*BY38</f>
        <v>3052.0800000000004</v>
      </c>
      <c r="BZ18" s="10">
        <f>$BW$18*12*BZ38</f>
        <v>3983.904</v>
      </c>
      <c r="CA18" s="10">
        <f>$BW$18*12*CA38</f>
        <v>2192.8319999999999</v>
      </c>
      <c r="CB18" s="10">
        <f>$BW$18*12*CB38</f>
        <v>4633.2000000000007</v>
      </c>
    </row>
    <row r="19" spans="1:80" s="1" customFormat="1" ht="38.25" customHeight="1" x14ac:dyDescent="0.2">
      <c r="A19" s="41" t="s">
        <v>34</v>
      </c>
      <c r="B19" s="51" t="s">
        <v>48</v>
      </c>
      <c r="C19" s="40">
        <v>7.0000000000000007E-2</v>
      </c>
      <c r="D19" s="10">
        <f>$C$19*12*D38</f>
        <v>436.38000000000005</v>
      </c>
      <c r="E19" s="10">
        <f t="shared" ref="E19:S19" si="29">$C$19*12*E38</f>
        <v>438.56400000000008</v>
      </c>
      <c r="F19" s="10">
        <f t="shared" si="29"/>
        <v>436.21199999999999</v>
      </c>
      <c r="G19" s="10">
        <f t="shared" si="29"/>
        <v>429.40800000000002</v>
      </c>
      <c r="H19" s="10">
        <f t="shared" si="29"/>
        <v>609.08400000000006</v>
      </c>
      <c r="I19" s="10">
        <f t="shared" si="29"/>
        <v>636.80400000000009</v>
      </c>
      <c r="J19" s="10">
        <f t="shared" si="29"/>
        <v>389.50800000000004</v>
      </c>
      <c r="K19" s="10">
        <f t="shared" si="29"/>
        <v>566.49599999999998</v>
      </c>
      <c r="L19" s="10">
        <f t="shared" si="29"/>
        <v>453.51600000000002</v>
      </c>
      <c r="M19" s="10">
        <f t="shared" si="29"/>
        <v>470.98800000000006</v>
      </c>
      <c r="N19" s="10">
        <f t="shared" si="29"/>
        <v>457.38000000000005</v>
      </c>
      <c r="O19" s="10">
        <f t="shared" si="29"/>
        <v>458.80800000000011</v>
      </c>
      <c r="P19" s="10">
        <f t="shared" si="29"/>
        <v>458.80800000000011</v>
      </c>
      <c r="Q19" s="10">
        <f t="shared" si="29"/>
        <v>358.00800000000004</v>
      </c>
      <c r="R19" s="10">
        <f t="shared" si="29"/>
        <v>453.85200000000003</v>
      </c>
      <c r="S19" s="10">
        <f t="shared" si="29"/>
        <v>657.63600000000008</v>
      </c>
      <c r="T19" s="68" t="s">
        <v>34</v>
      </c>
      <c r="U19" s="40" t="s">
        <v>59</v>
      </c>
      <c r="V19" s="40">
        <v>0.08</v>
      </c>
      <c r="W19" s="10">
        <f>$V$19*12*W38</f>
        <v>419.23199999999997</v>
      </c>
      <c r="X19" s="10">
        <f t="shared" ref="X19:AA19" si="30">$V$19*12*X38</f>
        <v>701.66399999999999</v>
      </c>
      <c r="Y19" s="10">
        <f t="shared" si="30"/>
        <v>429.31199999999995</v>
      </c>
      <c r="Z19" s="10">
        <f t="shared" si="30"/>
        <v>454.65600000000001</v>
      </c>
      <c r="AA19" s="10">
        <f t="shared" si="30"/>
        <v>462.14399999999995</v>
      </c>
      <c r="AB19" s="68" t="s">
        <v>74</v>
      </c>
      <c r="AC19" s="40" t="s">
        <v>59</v>
      </c>
      <c r="AD19" s="40">
        <v>0.06</v>
      </c>
      <c r="AE19" s="10">
        <f>$AD$19*12*AE38</f>
        <v>119.08799999999999</v>
      </c>
      <c r="AF19" s="10">
        <f t="shared" ref="AF19:BP19" si="31">$AD$19*12*AF38</f>
        <v>290.73599999999999</v>
      </c>
      <c r="AG19" s="10">
        <f t="shared" si="31"/>
        <v>238.24799999999996</v>
      </c>
      <c r="AH19" s="10">
        <f t="shared" si="31"/>
        <v>237.816</v>
      </c>
      <c r="AI19" s="10">
        <f t="shared" si="31"/>
        <v>293.76</v>
      </c>
      <c r="AJ19" s="10">
        <f t="shared" si="31"/>
        <v>302.03999999999996</v>
      </c>
      <c r="AK19" s="10">
        <f t="shared" si="31"/>
        <v>524.59199999999998</v>
      </c>
      <c r="AL19" s="10">
        <f t="shared" si="31"/>
        <v>357.91199999999998</v>
      </c>
      <c r="AM19" s="10">
        <f t="shared" si="31"/>
        <v>369</v>
      </c>
      <c r="AN19" s="10">
        <f t="shared" si="31"/>
        <v>377.56799999999998</v>
      </c>
      <c r="AO19" s="10">
        <f t="shared" si="31"/>
        <v>336.45600000000002</v>
      </c>
      <c r="AP19" s="10">
        <f t="shared" si="31"/>
        <v>426.88799999999998</v>
      </c>
      <c r="AQ19" s="10">
        <f t="shared" si="31"/>
        <v>338.18399999999997</v>
      </c>
      <c r="AR19" s="10">
        <f t="shared" si="31"/>
        <v>340.12799999999999</v>
      </c>
      <c r="AS19" s="10">
        <f t="shared" si="31"/>
        <v>340.56</v>
      </c>
      <c r="AT19" s="10">
        <f t="shared" si="31"/>
        <v>377.13599999999997</v>
      </c>
      <c r="AU19" s="10">
        <f t="shared" si="31"/>
        <v>327.74399999999997</v>
      </c>
      <c r="AV19" s="10">
        <f t="shared" si="31"/>
        <v>418.89599999999996</v>
      </c>
      <c r="AW19" s="10">
        <f t="shared" si="31"/>
        <v>434.52</v>
      </c>
      <c r="AX19" s="10">
        <f t="shared" si="31"/>
        <v>416.952</v>
      </c>
      <c r="AY19" s="10">
        <f t="shared" si="31"/>
        <v>385.48799999999994</v>
      </c>
      <c r="AZ19" s="10">
        <f t="shared" si="31"/>
        <v>513.86400000000003</v>
      </c>
      <c r="BA19" s="10">
        <f t="shared" si="31"/>
        <v>293.32799999999997</v>
      </c>
      <c r="BB19" s="10">
        <f t="shared" si="31"/>
        <v>294.47999999999996</v>
      </c>
      <c r="BC19" s="10">
        <f t="shared" si="31"/>
        <v>369.28799999999995</v>
      </c>
      <c r="BD19" s="10">
        <f t="shared" si="31"/>
        <v>515.59199999999998</v>
      </c>
      <c r="BE19" s="10">
        <f t="shared" si="31"/>
        <v>308.73599999999999</v>
      </c>
      <c r="BF19" s="10">
        <f t="shared" si="31"/>
        <v>512.78399999999999</v>
      </c>
      <c r="BG19" s="10">
        <f t="shared" si="31"/>
        <v>185.976</v>
      </c>
      <c r="BH19" s="10">
        <f t="shared" si="31"/>
        <v>305.56799999999998</v>
      </c>
      <c r="BI19" s="10">
        <f t="shared" si="31"/>
        <v>373.96799999999996</v>
      </c>
      <c r="BJ19" s="10">
        <f t="shared" si="31"/>
        <v>374.904</v>
      </c>
      <c r="BK19" s="10">
        <f t="shared" si="31"/>
        <v>367.34399999999999</v>
      </c>
      <c r="BL19" s="10">
        <f t="shared" si="31"/>
        <v>371.59199999999998</v>
      </c>
      <c r="BM19" s="10">
        <f t="shared" si="31"/>
        <v>334.87200000000001</v>
      </c>
      <c r="BN19" s="10">
        <f t="shared" si="31"/>
        <v>522.072</v>
      </c>
      <c r="BO19" s="10">
        <f t="shared" si="31"/>
        <v>238.96799999999996</v>
      </c>
      <c r="BP19" s="10">
        <f t="shared" si="31"/>
        <v>240.98399999999998</v>
      </c>
      <c r="BQ19" s="68" t="s">
        <v>34</v>
      </c>
      <c r="BR19" s="40" t="s">
        <v>48</v>
      </c>
      <c r="BS19" s="40">
        <v>7.0000000000000007E-2</v>
      </c>
      <c r="BT19" s="10">
        <f>$BS$19*12*BT38</f>
        <v>628.40400000000011</v>
      </c>
      <c r="BU19" s="68" t="s">
        <v>74</v>
      </c>
      <c r="BV19" s="40" t="s">
        <v>59</v>
      </c>
      <c r="BW19" s="40">
        <v>0.06</v>
      </c>
      <c r="BX19" s="10">
        <f>$BW$19*12*BX38</f>
        <v>296.13600000000002</v>
      </c>
      <c r="BY19" s="10">
        <f>$BW$19*12*BY38</f>
        <v>339.12</v>
      </c>
      <c r="BZ19" s="10">
        <f>$BW$19*12*BZ38</f>
        <v>442.65599999999995</v>
      </c>
      <c r="CA19" s="10">
        <f>$BW$19*12*CA38</f>
        <v>243.64799999999997</v>
      </c>
      <c r="CB19" s="10">
        <f>$BW$19*12*CB38</f>
        <v>514.79999999999995</v>
      </c>
    </row>
    <row r="20" spans="1:80" s="1" customFormat="1" ht="24" x14ac:dyDescent="0.2">
      <c r="A20" s="41" t="s">
        <v>35</v>
      </c>
      <c r="B20" s="51" t="s">
        <v>49</v>
      </c>
      <c r="C20" s="40">
        <v>2.4900000000000002</v>
      </c>
      <c r="D20" s="10">
        <f>$C$20*12*D38</f>
        <v>15522.660000000002</v>
      </c>
      <c r="E20" s="10">
        <f t="shared" ref="E20:S20" si="32">$C$20*12*E38</f>
        <v>15600.348000000002</v>
      </c>
      <c r="F20" s="10">
        <f t="shared" si="32"/>
        <v>15516.683999999999</v>
      </c>
      <c r="G20" s="10">
        <f t="shared" si="32"/>
        <v>15274.656000000001</v>
      </c>
      <c r="H20" s="10">
        <f t="shared" si="32"/>
        <v>21665.988000000001</v>
      </c>
      <c r="I20" s="10">
        <f t="shared" si="32"/>
        <v>22652.028000000002</v>
      </c>
      <c r="J20" s="10">
        <f t="shared" si="32"/>
        <v>13855.356000000002</v>
      </c>
      <c r="K20" s="10">
        <f t="shared" si="32"/>
        <v>20151.072</v>
      </c>
      <c r="L20" s="10">
        <f t="shared" si="32"/>
        <v>16132.212000000001</v>
      </c>
      <c r="M20" s="10">
        <f t="shared" si="32"/>
        <v>16753.716000000004</v>
      </c>
      <c r="N20" s="10">
        <f t="shared" si="32"/>
        <v>16269.660000000002</v>
      </c>
      <c r="O20" s="10">
        <f t="shared" si="32"/>
        <v>16320.456000000002</v>
      </c>
      <c r="P20" s="10">
        <f t="shared" si="32"/>
        <v>16320.456000000002</v>
      </c>
      <c r="Q20" s="10">
        <f t="shared" si="32"/>
        <v>12734.856000000002</v>
      </c>
      <c r="R20" s="10">
        <f t="shared" si="32"/>
        <v>16144.164000000001</v>
      </c>
      <c r="S20" s="10">
        <f t="shared" si="32"/>
        <v>23393.052</v>
      </c>
      <c r="T20" s="67" t="s">
        <v>35</v>
      </c>
      <c r="U20" s="73" t="s">
        <v>60</v>
      </c>
      <c r="V20" s="40">
        <v>2.4900000000000002</v>
      </c>
      <c r="W20" s="10">
        <f>$V$20*12*W38</f>
        <v>13048.596000000001</v>
      </c>
      <c r="X20" s="10">
        <f t="shared" ref="X20:AA20" si="33">$V$20*12*X38</f>
        <v>21839.292000000001</v>
      </c>
      <c r="Y20" s="10">
        <f t="shared" si="33"/>
        <v>13362.336000000001</v>
      </c>
      <c r="Z20" s="10">
        <f t="shared" si="33"/>
        <v>14151.168000000001</v>
      </c>
      <c r="AA20" s="10">
        <f t="shared" si="33"/>
        <v>14384.232</v>
      </c>
      <c r="AB20" s="67" t="s">
        <v>75</v>
      </c>
      <c r="AC20" s="73" t="s">
        <v>76</v>
      </c>
      <c r="AD20" s="40">
        <v>3.34</v>
      </c>
      <c r="AE20" s="10">
        <f>$AD$20*12*AE38</f>
        <v>6629.232</v>
      </c>
      <c r="AF20" s="10">
        <f t="shared" ref="AF20:BP20" si="34">$AD$20*12*AF38</f>
        <v>16184.304</v>
      </c>
      <c r="AG20" s="10">
        <f t="shared" si="34"/>
        <v>13262.471999999998</v>
      </c>
      <c r="AH20" s="10">
        <f t="shared" si="34"/>
        <v>13238.423999999999</v>
      </c>
      <c r="AI20" s="10">
        <f t="shared" si="34"/>
        <v>16352.64</v>
      </c>
      <c r="AJ20" s="10">
        <f t="shared" si="34"/>
        <v>16813.559999999998</v>
      </c>
      <c r="AK20" s="10">
        <f t="shared" si="34"/>
        <v>29202.288</v>
      </c>
      <c r="AL20" s="10">
        <f t="shared" si="34"/>
        <v>19923.768</v>
      </c>
      <c r="AM20" s="10">
        <f t="shared" si="34"/>
        <v>20541</v>
      </c>
      <c r="AN20" s="10">
        <f t="shared" si="34"/>
        <v>21017.951999999997</v>
      </c>
      <c r="AO20" s="10">
        <f t="shared" si="34"/>
        <v>18729.383999999998</v>
      </c>
      <c r="AP20" s="10">
        <f t="shared" si="34"/>
        <v>23763.431999999997</v>
      </c>
      <c r="AQ20" s="10">
        <f t="shared" si="34"/>
        <v>18825.575999999997</v>
      </c>
      <c r="AR20" s="10">
        <f t="shared" si="34"/>
        <v>18933.791999999998</v>
      </c>
      <c r="AS20" s="10">
        <f t="shared" si="34"/>
        <v>18957.84</v>
      </c>
      <c r="AT20" s="10">
        <f t="shared" si="34"/>
        <v>20993.903999999999</v>
      </c>
      <c r="AU20" s="10">
        <f t="shared" si="34"/>
        <v>18244.415999999997</v>
      </c>
      <c r="AV20" s="10">
        <f t="shared" si="34"/>
        <v>23318.543999999998</v>
      </c>
      <c r="AW20" s="10">
        <f t="shared" si="34"/>
        <v>24188.28</v>
      </c>
      <c r="AX20" s="10">
        <f t="shared" si="34"/>
        <v>23210.328000000001</v>
      </c>
      <c r="AY20" s="10">
        <f t="shared" si="34"/>
        <v>21458.831999999999</v>
      </c>
      <c r="AZ20" s="10">
        <f t="shared" si="34"/>
        <v>28605.096000000001</v>
      </c>
      <c r="BA20" s="10">
        <f t="shared" si="34"/>
        <v>16328.591999999999</v>
      </c>
      <c r="BB20" s="10">
        <f t="shared" si="34"/>
        <v>16392.719999999998</v>
      </c>
      <c r="BC20" s="10">
        <f t="shared" si="34"/>
        <v>20557.031999999999</v>
      </c>
      <c r="BD20" s="10">
        <f t="shared" si="34"/>
        <v>28701.288</v>
      </c>
      <c r="BE20" s="10">
        <f t="shared" si="34"/>
        <v>17186.304</v>
      </c>
      <c r="BF20" s="10">
        <f t="shared" si="34"/>
        <v>28544.976000000002</v>
      </c>
      <c r="BG20" s="10">
        <f t="shared" si="34"/>
        <v>10352.664000000001</v>
      </c>
      <c r="BH20" s="10">
        <f t="shared" si="34"/>
        <v>17009.951999999997</v>
      </c>
      <c r="BI20" s="10">
        <f t="shared" si="34"/>
        <v>20817.552</v>
      </c>
      <c r="BJ20" s="10">
        <f t="shared" si="34"/>
        <v>20869.656000000003</v>
      </c>
      <c r="BK20" s="10">
        <f t="shared" si="34"/>
        <v>20448.815999999999</v>
      </c>
      <c r="BL20" s="10">
        <f t="shared" si="34"/>
        <v>20685.288</v>
      </c>
      <c r="BM20" s="10">
        <f t="shared" si="34"/>
        <v>18641.207999999999</v>
      </c>
      <c r="BN20" s="10">
        <f t="shared" si="34"/>
        <v>29062.007999999998</v>
      </c>
      <c r="BO20" s="10">
        <f t="shared" si="34"/>
        <v>13302.551999999998</v>
      </c>
      <c r="BP20" s="10">
        <f t="shared" si="34"/>
        <v>13414.776</v>
      </c>
      <c r="BQ20" s="67" t="s">
        <v>35</v>
      </c>
      <c r="BR20" s="73" t="s">
        <v>49</v>
      </c>
      <c r="BS20" s="40">
        <v>2.4900000000000002</v>
      </c>
      <c r="BT20" s="10">
        <f>$BS$20*12*BT38</f>
        <v>22353.228000000003</v>
      </c>
      <c r="BU20" s="67" t="s">
        <v>75</v>
      </c>
      <c r="BV20" s="73" t="s">
        <v>76</v>
      </c>
      <c r="BW20" s="40">
        <v>3.34</v>
      </c>
      <c r="BX20" s="10">
        <f>$BW$20*12*BX38</f>
        <v>16484.903999999999</v>
      </c>
      <c r="BY20" s="10">
        <f>$BW$20*12*BY38</f>
        <v>18877.68</v>
      </c>
      <c r="BZ20" s="10">
        <f>$BW$20*12*BZ38</f>
        <v>24641.183999999997</v>
      </c>
      <c r="CA20" s="10">
        <f>$BW$20*12*CA38</f>
        <v>13563.071999999998</v>
      </c>
      <c r="CB20" s="10">
        <f>$BW$20*12*CB38</f>
        <v>28657.199999999997</v>
      </c>
    </row>
    <row r="21" spans="1:80" s="34" customFormat="1" ht="12.75" customHeight="1" x14ac:dyDescent="0.2">
      <c r="A21" s="52"/>
      <c r="B21" s="53"/>
      <c r="C21" s="54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67"/>
      <c r="U21" s="40"/>
      <c r="V21" s="40"/>
      <c r="W21" s="33"/>
      <c r="X21" s="33"/>
      <c r="Y21" s="33"/>
      <c r="Z21" s="33"/>
      <c r="AA21" s="33"/>
      <c r="AB21" s="67" t="s">
        <v>77</v>
      </c>
      <c r="AC21" s="40" t="s">
        <v>3</v>
      </c>
      <c r="AD21" s="40">
        <v>4.04</v>
      </c>
      <c r="AE21" s="10">
        <f>$AD$21*12*AE38</f>
        <v>8018.5920000000006</v>
      </c>
      <c r="AF21" s="10">
        <f t="shared" ref="AF21:BP21" si="35">$AD$21*12*AF38</f>
        <v>19576.224000000002</v>
      </c>
      <c r="AG21" s="10">
        <f t="shared" si="35"/>
        <v>16042.032000000001</v>
      </c>
      <c r="AH21" s="10">
        <f t="shared" si="35"/>
        <v>16012.944000000001</v>
      </c>
      <c r="AI21" s="10">
        <f t="shared" si="35"/>
        <v>19779.84</v>
      </c>
      <c r="AJ21" s="10">
        <f t="shared" si="35"/>
        <v>20337.36</v>
      </c>
      <c r="AK21" s="10">
        <f t="shared" si="35"/>
        <v>35322.528000000006</v>
      </c>
      <c r="AL21" s="10">
        <f t="shared" si="35"/>
        <v>24099.408000000003</v>
      </c>
      <c r="AM21" s="10">
        <f t="shared" si="35"/>
        <v>24846.000000000004</v>
      </c>
      <c r="AN21" s="10">
        <f t="shared" si="35"/>
        <v>25422.912</v>
      </c>
      <c r="AO21" s="10">
        <f t="shared" si="35"/>
        <v>22654.704000000002</v>
      </c>
      <c r="AP21" s="10">
        <f t="shared" si="35"/>
        <v>28743.792000000001</v>
      </c>
      <c r="AQ21" s="10">
        <f t="shared" si="35"/>
        <v>22771.056</v>
      </c>
      <c r="AR21" s="10">
        <f t="shared" si="35"/>
        <v>22901.952000000001</v>
      </c>
      <c r="AS21" s="10">
        <f t="shared" si="35"/>
        <v>22931.040000000001</v>
      </c>
      <c r="AT21" s="10">
        <f t="shared" si="35"/>
        <v>25393.824000000001</v>
      </c>
      <c r="AU21" s="10">
        <f t="shared" si="35"/>
        <v>22068.096000000001</v>
      </c>
      <c r="AV21" s="10">
        <f t="shared" si="35"/>
        <v>28205.664000000001</v>
      </c>
      <c r="AW21" s="10">
        <f t="shared" si="35"/>
        <v>29257.680000000004</v>
      </c>
      <c r="AX21" s="10">
        <f t="shared" si="35"/>
        <v>28074.768000000004</v>
      </c>
      <c r="AY21" s="10">
        <f t="shared" si="35"/>
        <v>25956.192000000003</v>
      </c>
      <c r="AZ21" s="10">
        <f t="shared" si="35"/>
        <v>34600.176000000007</v>
      </c>
      <c r="BA21" s="10">
        <f t="shared" si="35"/>
        <v>19750.752</v>
      </c>
      <c r="BB21" s="10">
        <f t="shared" si="35"/>
        <v>19828.320000000003</v>
      </c>
      <c r="BC21" s="10">
        <f t="shared" si="35"/>
        <v>24865.392</v>
      </c>
      <c r="BD21" s="10">
        <f t="shared" si="35"/>
        <v>34716.528000000006</v>
      </c>
      <c r="BE21" s="10">
        <f t="shared" si="35"/>
        <v>20788.224000000002</v>
      </c>
      <c r="BF21" s="10">
        <f t="shared" si="35"/>
        <v>34527.456000000006</v>
      </c>
      <c r="BG21" s="10">
        <f t="shared" si="35"/>
        <v>12522.384000000002</v>
      </c>
      <c r="BH21" s="10">
        <f t="shared" si="35"/>
        <v>20574.912</v>
      </c>
      <c r="BI21" s="10">
        <f t="shared" si="35"/>
        <v>25180.512000000002</v>
      </c>
      <c r="BJ21" s="10">
        <f t="shared" si="35"/>
        <v>25243.536000000004</v>
      </c>
      <c r="BK21" s="10">
        <f t="shared" si="35"/>
        <v>24734.496000000003</v>
      </c>
      <c r="BL21" s="10">
        <f t="shared" si="35"/>
        <v>25020.528000000002</v>
      </c>
      <c r="BM21" s="10">
        <f t="shared" si="35"/>
        <v>22548.048000000003</v>
      </c>
      <c r="BN21" s="10">
        <f t="shared" si="35"/>
        <v>35152.848000000005</v>
      </c>
      <c r="BO21" s="10">
        <f t="shared" si="35"/>
        <v>16090.512000000001</v>
      </c>
      <c r="BP21" s="10">
        <f t="shared" si="35"/>
        <v>16226.256000000001</v>
      </c>
      <c r="BQ21" s="67"/>
      <c r="BR21" s="40"/>
      <c r="BS21" s="40"/>
      <c r="BT21" s="33"/>
      <c r="BU21" s="67" t="s">
        <v>77</v>
      </c>
      <c r="BV21" s="40" t="s">
        <v>3</v>
      </c>
      <c r="BW21" s="40">
        <v>4.04</v>
      </c>
      <c r="BX21" s="10">
        <f>$BW$21*BX38*12</f>
        <v>19939.824000000001</v>
      </c>
      <c r="BY21" s="10">
        <f>$BW$21*BY38*12</f>
        <v>22834.079999999998</v>
      </c>
      <c r="BZ21" s="10">
        <f>$BW$21*BZ38*12</f>
        <v>29805.504000000001</v>
      </c>
      <c r="CA21" s="10">
        <f>$BW$21*CA38*12</f>
        <v>16405.631999999998</v>
      </c>
      <c r="CB21" s="10">
        <f>$BW$21*CB38*12</f>
        <v>34663.199999999997</v>
      </c>
    </row>
    <row r="22" spans="1:80" s="34" customFormat="1" ht="12.75" customHeight="1" x14ac:dyDescent="0.2">
      <c r="A22" s="79"/>
      <c r="B22" s="53"/>
      <c r="C22" s="54"/>
      <c r="D22" s="33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80"/>
      <c r="U22" s="40"/>
      <c r="V22" s="40"/>
      <c r="W22" s="33"/>
      <c r="X22" s="33"/>
      <c r="Y22" s="33"/>
      <c r="Z22" s="33"/>
      <c r="AA22" s="33"/>
      <c r="AB22" s="80"/>
      <c r="AC22" s="40"/>
      <c r="AD22" s="4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/>
      <c r="BP22" s="10"/>
      <c r="BQ22" s="80"/>
      <c r="BR22" s="40"/>
      <c r="BS22" s="40"/>
      <c r="BT22" s="33"/>
      <c r="BU22" s="80"/>
      <c r="BV22" s="40"/>
      <c r="BW22" s="40"/>
      <c r="BX22" s="10"/>
      <c r="BY22" s="10"/>
      <c r="BZ22" s="10"/>
      <c r="CA22" s="10"/>
      <c r="CB22" s="10"/>
    </row>
    <row r="23" spans="1:80" s="34" customFormat="1" ht="12.75" customHeight="1" x14ac:dyDescent="0.2">
      <c r="A23" s="79"/>
      <c r="B23" s="53"/>
      <c r="C23" s="54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80"/>
      <c r="U23" s="40"/>
      <c r="V23" s="40"/>
      <c r="W23" s="33"/>
      <c r="X23" s="33"/>
      <c r="Y23" s="33"/>
      <c r="Z23" s="33"/>
      <c r="AA23" s="33"/>
      <c r="AB23" s="80"/>
      <c r="AC23" s="40"/>
      <c r="AD23" s="4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/>
      <c r="BP23" s="10"/>
      <c r="BQ23" s="80"/>
      <c r="BR23" s="40"/>
      <c r="BS23" s="40"/>
      <c r="BT23" s="33"/>
      <c r="BU23" s="80"/>
      <c r="BV23" s="40"/>
      <c r="BW23" s="40"/>
      <c r="BX23" s="10"/>
      <c r="BY23" s="10"/>
      <c r="BZ23" s="10"/>
      <c r="CA23" s="10"/>
      <c r="CB23" s="10"/>
    </row>
    <row r="24" spans="1:80" s="1" customFormat="1" ht="27" customHeight="1" x14ac:dyDescent="0.2">
      <c r="A24" s="42" t="s">
        <v>8</v>
      </c>
      <c r="B24" s="51"/>
      <c r="C24" s="45">
        <f>SUM(C25:C27)</f>
        <v>2.1399999999999997</v>
      </c>
      <c r="D24" s="11">
        <f>SUM(D25:D27)</f>
        <v>13340.759999999998</v>
      </c>
      <c r="E24" s="11">
        <f t="shared" ref="E24:S24" si="36">SUM(E25:E27)</f>
        <v>13407.527999999998</v>
      </c>
      <c r="F24" s="11">
        <f t="shared" si="36"/>
        <v>13335.623999999996</v>
      </c>
      <c r="G24" s="11">
        <f t="shared" si="36"/>
        <v>13127.615999999998</v>
      </c>
      <c r="H24" s="11">
        <f t="shared" si="36"/>
        <v>18620.567999999999</v>
      </c>
      <c r="I24" s="11">
        <f t="shared" si="36"/>
        <v>19468.007999999998</v>
      </c>
      <c r="J24" s="11">
        <f t="shared" si="36"/>
        <v>11907.815999999999</v>
      </c>
      <c r="K24" s="11">
        <f t="shared" si="36"/>
        <v>17318.591999999997</v>
      </c>
      <c r="L24" s="11">
        <f t="shared" si="36"/>
        <v>13864.631999999998</v>
      </c>
      <c r="M24" s="11">
        <f t="shared" si="36"/>
        <v>14398.776000000002</v>
      </c>
      <c r="N24" s="11">
        <f t="shared" si="36"/>
        <v>13982.759999999998</v>
      </c>
      <c r="O24" s="11">
        <f t="shared" si="36"/>
        <v>14026.415999999999</v>
      </c>
      <c r="P24" s="11">
        <f t="shared" si="36"/>
        <v>14026.415999999999</v>
      </c>
      <c r="Q24" s="11">
        <f t="shared" si="36"/>
        <v>10944.815999999999</v>
      </c>
      <c r="R24" s="11">
        <f t="shared" si="36"/>
        <v>13874.903999999999</v>
      </c>
      <c r="S24" s="11">
        <f t="shared" si="36"/>
        <v>20104.871999999996</v>
      </c>
      <c r="T24" s="70" t="s">
        <v>8</v>
      </c>
      <c r="U24" s="66"/>
      <c r="V24" s="45">
        <f>SUM(V25:V27)</f>
        <v>4.93</v>
      </c>
      <c r="W24" s="11">
        <f t="shared" ref="W24" si="37">SUM(W25:W27)</f>
        <v>25835.171999999999</v>
      </c>
      <c r="X24" s="11">
        <f t="shared" ref="X24:AA24" si="38">SUM(X25:X27)</f>
        <v>43240.044000000002</v>
      </c>
      <c r="Y24" s="11">
        <f t="shared" si="38"/>
        <v>26456.351999999999</v>
      </c>
      <c r="Z24" s="11">
        <f t="shared" si="38"/>
        <v>28018.176000000003</v>
      </c>
      <c r="AA24" s="11">
        <f t="shared" si="38"/>
        <v>28479.624</v>
      </c>
      <c r="AB24" s="70" t="s">
        <v>8</v>
      </c>
      <c r="AC24" s="66"/>
      <c r="AD24" s="45">
        <f>SUM(AD25:AD27)</f>
        <v>3.36</v>
      </c>
      <c r="AE24" s="11">
        <f>SUM(AE25:AE27)</f>
        <v>6668.9279999999999</v>
      </c>
      <c r="AF24" s="11">
        <f t="shared" ref="AF24:BP24" si="39">SUM(AF25:AF27)</f>
        <v>16281.216</v>
      </c>
      <c r="AG24" s="11">
        <f t="shared" si="39"/>
        <v>13341.887999999999</v>
      </c>
      <c r="AH24" s="11">
        <f t="shared" si="39"/>
        <v>13317.696</v>
      </c>
      <c r="AI24" s="11">
        <f t="shared" si="39"/>
        <v>16450.559999999998</v>
      </c>
      <c r="AJ24" s="11">
        <f t="shared" si="39"/>
        <v>16914.239999999998</v>
      </c>
      <c r="AK24" s="11">
        <f t="shared" si="39"/>
        <v>29377.152000000002</v>
      </c>
      <c r="AL24" s="11">
        <f t="shared" si="39"/>
        <v>20043.072</v>
      </c>
      <c r="AM24" s="11">
        <f t="shared" si="39"/>
        <v>20664</v>
      </c>
      <c r="AN24" s="11">
        <f t="shared" si="39"/>
        <v>21143.807999999997</v>
      </c>
      <c r="AO24" s="11">
        <f t="shared" si="39"/>
        <v>18841.536</v>
      </c>
      <c r="AP24" s="11">
        <f t="shared" si="39"/>
        <v>23905.727999999999</v>
      </c>
      <c r="AQ24" s="11">
        <f t="shared" si="39"/>
        <v>18938.304</v>
      </c>
      <c r="AR24" s="11">
        <f t="shared" si="39"/>
        <v>19047.167999999998</v>
      </c>
      <c r="AS24" s="11">
        <f t="shared" si="39"/>
        <v>19071.36</v>
      </c>
      <c r="AT24" s="11">
        <f t="shared" si="39"/>
        <v>21119.615999999998</v>
      </c>
      <c r="AU24" s="11">
        <f t="shared" si="39"/>
        <v>18353.664000000001</v>
      </c>
      <c r="AV24" s="11">
        <f t="shared" si="39"/>
        <v>23458.175999999999</v>
      </c>
      <c r="AW24" s="11">
        <f t="shared" si="39"/>
        <v>24333.120000000003</v>
      </c>
      <c r="AX24" s="11">
        <f t="shared" si="39"/>
        <v>23349.311999999998</v>
      </c>
      <c r="AY24" s="11">
        <f t="shared" si="39"/>
        <v>21587.328000000001</v>
      </c>
      <c r="AZ24" s="11">
        <f t="shared" si="39"/>
        <v>28776.384000000002</v>
      </c>
      <c r="BA24" s="11">
        <f t="shared" si="39"/>
        <v>16426.368000000002</v>
      </c>
      <c r="BB24" s="11">
        <f t="shared" si="39"/>
        <v>16490.88</v>
      </c>
      <c r="BC24" s="11">
        <f t="shared" si="39"/>
        <v>20680.127999999997</v>
      </c>
      <c r="BD24" s="11">
        <f t="shared" si="39"/>
        <v>28873.152000000002</v>
      </c>
      <c r="BE24" s="11">
        <f t="shared" si="39"/>
        <v>17289.216</v>
      </c>
      <c r="BF24" s="11">
        <f t="shared" si="39"/>
        <v>28715.904000000002</v>
      </c>
      <c r="BG24" s="11">
        <f t="shared" si="39"/>
        <v>10414.655999999999</v>
      </c>
      <c r="BH24" s="11">
        <f t="shared" si="39"/>
        <v>17111.807999999997</v>
      </c>
      <c r="BI24" s="11">
        <f t="shared" si="39"/>
        <v>20942.207999999999</v>
      </c>
      <c r="BJ24" s="11">
        <f t="shared" si="39"/>
        <v>20994.624000000003</v>
      </c>
      <c r="BK24" s="11">
        <f t="shared" si="39"/>
        <v>20571.263999999999</v>
      </c>
      <c r="BL24" s="11">
        <f t="shared" si="39"/>
        <v>20809.152000000002</v>
      </c>
      <c r="BM24" s="11">
        <f t="shared" si="39"/>
        <v>18752.832000000002</v>
      </c>
      <c r="BN24" s="11">
        <f t="shared" si="39"/>
        <v>29236.031999999999</v>
      </c>
      <c r="BO24" s="11">
        <f t="shared" si="39"/>
        <v>13382.207999999999</v>
      </c>
      <c r="BP24" s="11">
        <f t="shared" si="39"/>
        <v>13495.103999999999</v>
      </c>
      <c r="BQ24" s="70" t="s">
        <v>8</v>
      </c>
      <c r="BR24" s="66"/>
      <c r="BS24" s="45">
        <f>SUM(BS25:BS27)</f>
        <v>2.1399999999999997</v>
      </c>
      <c r="BT24" s="11">
        <f>SUM(BT25:BT27)</f>
        <v>19211.207999999999</v>
      </c>
      <c r="BU24" s="70" t="s">
        <v>8</v>
      </c>
      <c r="BV24" s="66"/>
      <c r="BW24" s="45">
        <f>SUM(BW25:BW27)</f>
        <v>2.66</v>
      </c>
      <c r="BX24" s="11">
        <f>SUM(BX25:BX27)</f>
        <v>13128.696</v>
      </c>
      <c r="BY24" s="11">
        <f t="shared" ref="BY24:CB24" si="40">SUM(BY25:BY27)</f>
        <v>15034.32</v>
      </c>
      <c r="BZ24" s="11">
        <f t="shared" si="40"/>
        <v>19624.415999999997</v>
      </c>
      <c r="CA24" s="11">
        <f t="shared" si="40"/>
        <v>10801.727999999999</v>
      </c>
      <c r="CB24" s="11">
        <f t="shared" si="40"/>
        <v>22822.800000000003</v>
      </c>
    </row>
    <row r="25" spans="1:80" s="1" customFormat="1" ht="36" customHeight="1" x14ac:dyDescent="0.2">
      <c r="A25" s="41" t="s">
        <v>36</v>
      </c>
      <c r="B25" s="51" t="s">
        <v>3</v>
      </c>
      <c r="C25" s="40">
        <v>1.1299999999999999</v>
      </c>
      <c r="D25" s="10">
        <f>$C$25*12*D38</f>
        <v>7044.4199999999992</v>
      </c>
      <c r="E25" s="10">
        <f t="shared" ref="E25:S25" si="41">$C$25*12*E38</f>
        <v>7079.6759999999995</v>
      </c>
      <c r="F25" s="10">
        <f t="shared" si="41"/>
        <v>7041.7079999999987</v>
      </c>
      <c r="G25" s="10">
        <f t="shared" si="41"/>
        <v>6931.8719999999994</v>
      </c>
      <c r="H25" s="10">
        <f t="shared" si="41"/>
        <v>9832.3559999999998</v>
      </c>
      <c r="I25" s="10">
        <f t="shared" si="41"/>
        <v>10279.835999999999</v>
      </c>
      <c r="J25" s="10">
        <f t="shared" si="41"/>
        <v>6287.771999999999</v>
      </c>
      <c r="K25" s="10">
        <f t="shared" si="41"/>
        <v>9144.8639999999996</v>
      </c>
      <c r="L25" s="10">
        <f t="shared" si="41"/>
        <v>7321.043999999999</v>
      </c>
      <c r="M25" s="10">
        <f t="shared" si="41"/>
        <v>7603.0919999999996</v>
      </c>
      <c r="N25" s="10">
        <f t="shared" si="41"/>
        <v>7383.4199999999992</v>
      </c>
      <c r="O25" s="10">
        <f t="shared" si="41"/>
        <v>7406.4719999999998</v>
      </c>
      <c r="P25" s="10">
        <f t="shared" si="41"/>
        <v>7406.4719999999998</v>
      </c>
      <c r="Q25" s="10">
        <f t="shared" si="41"/>
        <v>5779.271999999999</v>
      </c>
      <c r="R25" s="10">
        <f t="shared" si="41"/>
        <v>7326.4679999999989</v>
      </c>
      <c r="S25" s="10">
        <f t="shared" si="41"/>
        <v>10616.123999999998</v>
      </c>
      <c r="T25" s="68" t="s">
        <v>36</v>
      </c>
      <c r="U25" s="40" t="s">
        <v>3</v>
      </c>
      <c r="V25" s="40">
        <v>1.1100000000000001</v>
      </c>
      <c r="W25" s="10">
        <f>$V$25*12*W38</f>
        <v>5816.8440000000001</v>
      </c>
      <c r="X25" s="10">
        <f t="shared" ref="X25:AA25" si="42">$V$25*12*X38</f>
        <v>9735.5879999999997</v>
      </c>
      <c r="Y25" s="10">
        <f t="shared" si="42"/>
        <v>5956.7039999999997</v>
      </c>
      <c r="Z25" s="10">
        <f t="shared" si="42"/>
        <v>6308.3520000000008</v>
      </c>
      <c r="AA25" s="10">
        <f t="shared" si="42"/>
        <v>6412.2479999999996</v>
      </c>
      <c r="AB25" s="68" t="s">
        <v>78</v>
      </c>
      <c r="AC25" s="40" t="s">
        <v>3</v>
      </c>
      <c r="AD25" s="40">
        <v>1.1100000000000001</v>
      </c>
      <c r="AE25" s="10">
        <f>$AD$25*12*AE38</f>
        <v>2203.1280000000002</v>
      </c>
      <c r="AF25" s="10">
        <f t="shared" ref="AF25:BP25" si="43">$AD$25*12*AF38</f>
        <v>5378.616</v>
      </c>
      <c r="AG25" s="10">
        <f t="shared" si="43"/>
        <v>4407.5879999999997</v>
      </c>
      <c r="AH25" s="10">
        <f t="shared" si="43"/>
        <v>4399.5960000000005</v>
      </c>
      <c r="AI25" s="10">
        <f t="shared" si="43"/>
        <v>5434.56</v>
      </c>
      <c r="AJ25" s="10">
        <f t="shared" si="43"/>
        <v>5587.74</v>
      </c>
      <c r="AK25" s="10">
        <f t="shared" si="43"/>
        <v>9704.9520000000011</v>
      </c>
      <c r="AL25" s="10">
        <f t="shared" si="43"/>
        <v>6621.3720000000003</v>
      </c>
      <c r="AM25" s="10">
        <f t="shared" si="43"/>
        <v>6826.5</v>
      </c>
      <c r="AN25" s="10">
        <f t="shared" si="43"/>
        <v>6985.0079999999998</v>
      </c>
      <c r="AO25" s="10">
        <f t="shared" si="43"/>
        <v>6224.4360000000006</v>
      </c>
      <c r="AP25" s="10">
        <f t="shared" si="43"/>
        <v>7897.4279999999999</v>
      </c>
      <c r="AQ25" s="10">
        <f t="shared" si="43"/>
        <v>6256.4039999999995</v>
      </c>
      <c r="AR25" s="10">
        <f t="shared" si="43"/>
        <v>6292.3679999999995</v>
      </c>
      <c r="AS25" s="10">
        <f t="shared" si="43"/>
        <v>6300.3600000000006</v>
      </c>
      <c r="AT25" s="10">
        <f t="shared" si="43"/>
        <v>6977.0159999999996</v>
      </c>
      <c r="AU25" s="10">
        <f t="shared" si="43"/>
        <v>6063.2640000000001</v>
      </c>
      <c r="AV25" s="10">
        <f t="shared" si="43"/>
        <v>7749.5759999999991</v>
      </c>
      <c r="AW25" s="10">
        <f t="shared" si="43"/>
        <v>8038.62</v>
      </c>
      <c r="AX25" s="10">
        <f t="shared" si="43"/>
        <v>7713.6120000000001</v>
      </c>
      <c r="AY25" s="10">
        <f t="shared" si="43"/>
        <v>7131.5280000000002</v>
      </c>
      <c r="AZ25" s="10">
        <f t="shared" si="43"/>
        <v>9506.4840000000004</v>
      </c>
      <c r="BA25" s="10">
        <f t="shared" si="43"/>
        <v>5426.5680000000002</v>
      </c>
      <c r="BB25" s="10">
        <f t="shared" si="43"/>
        <v>5447.88</v>
      </c>
      <c r="BC25" s="10">
        <f t="shared" si="43"/>
        <v>6831.8279999999995</v>
      </c>
      <c r="BD25" s="10">
        <f t="shared" si="43"/>
        <v>9538.4520000000011</v>
      </c>
      <c r="BE25" s="10">
        <f t="shared" si="43"/>
        <v>5711.616</v>
      </c>
      <c r="BF25" s="10">
        <f t="shared" si="43"/>
        <v>9486.5040000000008</v>
      </c>
      <c r="BG25" s="10">
        <f t="shared" si="43"/>
        <v>3440.556</v>
      </c>
      <c r="BH25" s="10">
        <f t="shared" si="43"/>
        <v>5653.0079999999998</v>
      </c>
      <c r="BI25" s="10">
        <f t="shared" si="43"/>
        <v>6918.4079999999994</v>
      </c>
      <c r="BJ25" s="10">
        <f t="shared" si="43"/>
        <v>6935.7240000000011</v>
      </c>
      <c r="BK25" s="10">
        <f t="shared" si="43"/>
        <v>6795.8639999999996</v>
      </c>
      <c r="BL25" s="10">
        <f t="shared" si="43"/>
        <v>6874.4520000000002</v>
      </c>
      <c r="BM25" s="10">
        <f t="shared" si="43"/>
        <v>6195.1320000000005</v>
      </c>
      <c r="BN25" s="10">
        <f t="shared" si="43"/>
        <v>9658.3320000000003</v>
      </c>
      <c r="BO25" s="10">
        <f t="shared" si="43"/>
        <v>4420.9079999999994</v>
      </c>
      <c r="BP25" s="10">
        <f t="shared" si="43"/>
        <v>4458.2039999999997</v>
      </c>
      <c r="BQ25" s="68" t="s">
        <v>36</v>
      </c>
      <c r="BR25" s="40" t="s">
        <v>3</v>
      </c>
      <c r="BS25" s="40">
        <v>1.1299999999999999</v>
      </c>
      <c r="BT25" s="10">
        <f>$BS$25*12*BT38</f>
        <v>10144.235999999999</v>
      </c>
      <c r="BU25" s="68" t="s">
        <v>78</v>
      </c>
      <c r="BV25" s="40" t="s">
        <v>3</v>
      </c>
      <c r="BW25" s="40">
        <v>1.1100000000000001</v>
      </c>
      <c r="BX25" s="10">
        <f>$BW$25*12*BX38</f>
        <v>5478.5160000000005</v>
      </c>
      <c r="BY25" s="10">
        <f>$BW$25*12*BY38</f>
        <v>6273.72</v>
      </c>
      <c r="BZ25" s="10">
        <f>$BW$25*12*BZ38</f>
        <v>8189.1359999999995</v>
      </c>
      <c r="CA25" s="10">
        <f>$BW$25*12*CA38</f>
        <v>4507.4879999999994</v>
      </c>
      <c r="CB25" s="10">
        <f>$BW$25*12*CB38</f>
        <v>9523.8000000000011</v>
      </c>
    </row>
    <row r="26" spans="1:80" s="1" customFormat="1" ht="71.25" customHeight="1" x14ac:dyDescent="0.2">
      <c r="A26" s="41" t="s">
        <v>37</v>
      </c>
      <c r="B26" s="51" t="s">
        <v>7</v>
      </c>
      <c r="C26" s="40">
        <v>0.16</v>
      </c>
      <c r="D26" s="10">
        <f>$C$26*12*D38</f>
        <v>997.43999999999994</v>
      </c>
      <c r="E26" s="10">
        <f t="shared" ref="E26:S26" si="44">$C$26*12*E38</f>
        <v>1002.432</v>
      </c>
      <c r="F26" s="10">
        <f t="shared" si="44"/>
        <v>997.05599999999993</v>
      </c>
      <c r="G26" s="10">
        <f t="shared" si="44"/>
        <v>981.50399999999991</v>
      </c>
      <c r="H26" s="10">
        <f t="shared" si="44"/>
        <v>1392.192</v>
      </c>
      <c r="I26" s="10">
        <f t="shared" si="44"/>
        <v>1455.5519999999999</v>
      </c>
      <c r="J26" s="10">
        <f t="shared" si="44"/>
        <v>890.30399999999997</v>
      </c>
      <c r="K26" s="10">
        <f t="shared" si="44"/>
        <v>1294.848</v>
      </c>
      <c r="L26" s="10">
        <f t="shared" si="44"/>
        <v>1036.6079999999999</v>
      </c>
      <c r="M26" s="10">
        <f t="shared" si="44"/>
        <v>1076.5440000000001</v>
      </c>
      <c r="N26" s="10">
        <f t="shared" si="44"/>
        <v>1045.44</v>
      </c>
      <c r="O26" s="10">
        <f t="shared" si="44"/>
        <v>1048.704</v>
      </c>
      <c r="P26" s="10">
        <f t="shared" si="44"/>
        <v>1048.704</v>
      </c>
      <c r="Q26" s="10">
        <f t="shared" si="44"/>
        <v>818.30399999999997</v>
      </c>
      <c r="R26" s="10">
        <f t="shared" si="44"/>
        <v>1037.376</v>
      </c>
      <c r="S26" s="10">
        <f t="shared" si="44"/>
        <v>1503.1679999999999</v>
      </c>
      <c r="T26" s="68" t="s">
        <v>37</v>
      </c>
      <c r="U26" s="72" t="s">
        <v>7</v>
      </c>
      <c r="V26" s="40">
        <v>0.13</v>
      </c>
      <c r="W26" s="10">
        <f>$V$26*12*W38</f>
        <v>681.25199999999995</v>
      </c>
      <c r="X26" s="10">
        <f t="shared" ref="X26:AA26" si="45">$V$26*12*X38</f>
        <v>1140.204</v>
      </c>
      <c r="Y26" s="10">
        <f t="shared" si="45"/>
        <v>697.63200000000006</v>
      </c>
      <c r="Z26" s="10">
        <f t="shared" si="45"/>
        <v>738.81600000000003</v>
      </c>
      <c r="AA26" s="10">
        <f t="shared" si="45"/>
        <v>750.98400000000004</v>
      </c>
      <c r="AB26" s="68" t="s">
        <v>79</v>
      </c>
      <c r="AC26" s="72" t="s">
        <v>7</v>
      </c>
      <c r="AD26" s="40">
        <v>0.14000000000000001</v>
      </c>
      <c r="AE26" s="10">
        <f>$AD$26*12*AE38</f>
        <v>277.87200000000001</v>
      </c>
      <c r="AF26" s="10">
        <f t="shared" ref="AF26:BP26" si="46">$AD$26*12*AF38</f>
        <v>678.38400000000013</v>
      </c>
      <c r="AG26" s="10">
        <f t="shared" si="46"/>
        <v>555.91200000000003</v>
      </c>
      <c r="AH26" s="10">
        <f t="shared" si="46"/>
        <v>554.90400000000011</v>
      </c>
      <c r="AI26" s="10">
        <f t="shared" si="46"/>
        <v>685.44</v>
      </c>
      <c r="AJ26" s="10">
        <f t="shared" si="46"/>
        <v>704.7600000000001</v>
      </c>
      <c r="AK26" s="10">
        <f t="shared" si="46"/>
        <v>1224.0480000000002</v>
      </c>
      <c r="AL26" s="10">
        <f t="shared" si="46"/>
        <v>835.12800000000016</v>
      </c>
      <c r="AM26" s="10">
        <f t="shared" si="46"/>
        <v>861.00000000000011</v>
      </c>
      <c r="AN26" s="10">
        <f t="shared" si="46"/>
        <v>880.99200000000008</v>
      </c>
      <c r="AO26" s="10">
        <f t="shared" si="46"/>
        <v>785.06400000000008</v>
      </c>
      <c r="AP26" s="10">
        <f t="shared" si="46"/>
        <v>996.072</v>
      </c>
      <c r="AQ26" s="10">
        <f t="shared" si="46"/>
        <v>789.096</v>
      </c>
      <c r="AR26" s="10">
        <f t="shared" si="46"/>
        <v>793.63200000000006</v>
      </c>
      <c r="AS26" s="10">
        <f t="shared" si="46"/>
        <v>794.6400000000001</v>
      </c>
      <c r="AT26" s="10">
        <f t="shared" si="46"/>
        <v>879.98400000000004</v>
      </c>
      <c r="AU26" s="10">
        <f t="shared" si="46"/>
        <v>764.7360000000001</v>
      </c>
      <c r="AV26" s="10">
        <f t="shared" si="46"/>
        <v>977.42399999999998</v>
      </c>
      <c r="AW26" s="10">
        <f t="shared" si="46"/>
        <v>1013.8800000000001</v>
      </c>
      <c r="AX26" s="10">
        <f t="shared" si="46"/>
        <v>972.88800000000015</v>
      </c>
      <c r="AY26" s="10">
        <f t="shared" si="46"/>
        <v>899.47200000000009</v>
      </c>
      <c r="AZ26" s="10">
        <f t="shared" si="46"/>
        <v>1199.0160000000003</v>
      </c>
      <c r="BA26" s="10">
        <f t="shared" si="46"/>
        <v>684.43200000000002</v>
      </c>
      <c r="BB26" s="10">
        <f t="shared" si="46"/>
        <v>687.12000000000012</v>
      </c>
      <c r="BC26" s="10">
        <f t="shared" si="46"/>
        <v>861.67200000000003</v>
      </c>
      <c r="BD26" s="10">
        <f t="shared" si="46"/>
        <v>1203.0480000000002</v>
      </c>
      <c r="BE26" s="10">
        <f t="shared" si="46"/>
        <v>720.38400000000013</v>
      </c>
      <c r="BF26" s="10">
        <f t="shared" si="46"/>
        <v>1196.4960000000001</v>
      </c>
      <c r="BG26" s="10">
        <f t="shared" si="46"/>
        <v>433.94400000000007</v>
      </c>
      <c r="BH26" s="10">
        <f t="shared" si="46"/>
        <v>712.99200000000008</v>
      </c>
      <c r="BI26" s="10">
        <f t="shared" si="46"/>
        <v>872.5920000000001</v>
      </c>
      <c r="BJ26" s="10">
        <f t="shared" si="46"/>
        <v>874.77600000000018</v>
      </c>
      <c r="BK26" s="10">
        <f t="shared" si="46"/>
        <v>857.13600000000008</v>
      </c>
      <c r="BL26" s="10">
        <f t="shared" si="46"/>
        <v>867.04800000000012</v>
      </c>
      <c r="BM26" s="10">
        <f t="shared" si="46"/>
        <v>781.36800000000017</v>
      </c>
      <c r="BN26" s="10">
        <f t="shared" si="46"/>
        <v>1218.1680000000001</v>
      </c>
      <c r="BO26" s="10">
        <f t="shared" si="46"/>
        <v>557.59199999999998</v>
      </c>
      <c r="BP26" s="10">
        <f t="shared" si="46"/>
        <v>562.29600000000005</v>
      </c>
      <c r="BQ26" s="68" t="s">
        <v>37</v>
      </c>
      <c r="BR26" s="72" t="s">
        <v>7</v>
      </c>
      <c r="BS26" s="40">
        <v>0.16</v>
      </c>
      <c r="BT26" s="10">
        <f>$BS$26*12*BT38</f>
        <v>1436.3520000000001</v>
      </c>
      <c r="BU26" s="68" t="s">
        <v>79</v>
      </c>
      <c r="BV26" s="72" t="s">
        <v>7</v>
      </c>
      <c r="BW26" s="40">
        <v>0.14000000000000001</v>
      </c>
      <c r="BX26" s="10">
        <f>$BW$26*12*BX38</f>
        <v>690.98400000000004</v>
      </c>
      <c r="BY26" s="10">
        <f>$BW$26*12*BY38</f>
        <v>791.28000000000009</v>
      </c>
      <c r="BZ26" s="10">
        <f>$BW$26*12*BZ38</f>
        <v>1032.864</v>
      </c>
      <c r="CA26" s="10">
        <f>$BW$26*12*CA38</f>
        <v>568.51200000000006</v>
      </c>
      <c r="CB26" s="10">
        <f>$BW$26*12*CB38</f>
        <v>1201.2</v>
      </c>
    </row>
    <row r="27" spans="1:80" s="1" customFormat="1" ht="112.5" customHeight="1" x14ac:dyDescent="0.2">
      <c r="A27" s="41" t="s">
        <v>38</v>
      </c>
      <c r="B27" s="51" t="s">
        <v>6</v>
      </c>
      <c r="C27" s="40">
        <v>0.85</v>
      </c>
      <c r="D27" s="10">
        <f>$C$27*12*D38</f>
        <v>5298.9</v>
      </c>
      <c r="E27" s="10">
        <f t="shared" ref="E27:S27" si="47">$C$27*12*E38</f>
        <v>5325.42</v>
      </c>
      <c r="F27" s="10">
        <f t="shared" si="47"/>
        <v>5296.8599999999988</v>
      </c>
      <c r="G27" s="10">
        <f t="shared" si="47"/>
        <v>5214.24</v>
      </c>
      <c r="H27" s="10">
        <f t="shared" si="47"/>
        <v>7396.0199999999995</v>
      </c>
      <c r="I27" s="10">
        <f t="shared" si="47"/>
        <v>7732.62</v>
      </c>
      <c r="J27" s="10">
        <f t="shared" si="47"/>
        <v>4729.74</v>
      </c>
      <c r="K27" s="10">
        <f t="shared" si="47"/>
        <v>6878.8799999999992</v>
      </c>
      <c r="L27" s="10">
        <f t="shared" si="47"/>
        <v>5506.98</v>
      </c>
      <c r="M27" s="10">
        <f t="shared" si="47"/>
        <v>5719.14</v>
      </c>
      <c r="N27" s="10">
        <f t="shared" si="47"/>
        <v>5553.9</v>
      </c>
      <c r="O27" s="10">
        <f t="shared" si="47"/>
        <v>5571.24</v>
      </c>
      <c r="P27" s="10">
        <f t="shared" si="47"/>
        <v>5571.24</v>
      </c>
      <c r="Q27" s="10">
        <f t="shared" si="47"/>
        <v>4347.24</v>
      </c>
      <c r="R27" s="10">
        <f t="shared" si="47"/>
        <v>5511.0599999999995</v>
      </c>
      <c r="S27" s="10">
        <f t="shared" si="47"/>
        <v>7985.579999999999</v>
      </c>
      <c r="T27" s="68" t="s">
        <v>61</v>
      </c>
      <c r="U27" s="40" t="s">
        <v>6</v>
      </c>
      <c r="V27" s="40">
        <v>3.69</v>
      </c>
      <c r="W27" s="10">
        <f>$V$27*12*W38</f>
        <v>19337.076000000001</v>
      </c>
      <c r="X27" s="10">
        <f t="shared" ref="X27:AA27" si="48">$V$27*12*X38</f>
        <v>32364.252</v>
      </c>
      <c r="Y27" s="10">
        <f t="shared" si="48"/>
        <v>19802.016</v>
      </c>
      <c r="Z27" s="10">
        <f t="shared" si="48"/>
        <v>20971.008000000002</v>
      </c>
      <c r="AA27" s="10">
        <f t="shared" si="48"/>
        <v>21316.392</v>
      </c>
      <c r="AB27" s="68" t="s">
        <v>80</v>
      </c>
      <c r="AC27" s="40" t="s">
        <v>6</v>
      </c>
      <c r="AD27" s="40">
        <v>2.11</v>
      </c>
      <c r="AE27" s="10">
        <f>$AD$27*12*AE38</f>
        <v>4187.9279999999999</v>
      </c>
      <c r="AF27" s="10">
        <f t="shared" ref="AF27:BP27" si="49">$AD$27*12*AF38</f>
        <v>10224.216</v>
      </c>
      <c r="AG27" s="10">
        <f t="shared" si="49"/>
        <v>8378.387999999999</v>
      </c>
      <c r="AH27" s="10">
        <f t="shared" si="49"/>
        <v>8363.1959999999999</v>
      </c>
      <c r="AI27" s="10">
        <f t="shared" si="49"/>
        <v>10330.56</v>
      </c>
      <c r="AJ27" s="10">
        <f t="shared" si="49"/>
        <v>10621.74</v>
      </c>
      <c r="AK27" s="10">
        <f t="shared" si="49"/>
        <v>18448.152000000002</v>
      </c>
      <c r="AL27" s="10">
        <f t="shared" si="49"/>
        <v>12586.572</v>
      </c>
      <c r="AM27" s="10">
        <f t="shared" si="49"/>
        <v>12976.5</v>
      </c>
      <c r="AN27" s="10">
        <f t="shared" si="49"/>
        <v>13277.807999999999</v>
      </c>
      <c r="AO27" s="10">
        <f t="shared" si="49"/>
        <v>11832.036</v>
      </c>
      <c r="AP27" s="10">
        <f t="shared" si="49"/>
        <v>15012.227999999999</v>
      </c>
      <c r="AQ27" s="10">
        <f t="shared" si="49"/>
        <v>11892.804</v>
      </c>
      <c r="AR27" s="10">
        <f t="shared" si="49"/>
        <v>11961.168</v>
      </c>
      <c r="AS27" s="10">
        <f t="shared" si="49"/>
        <v>11976.36</v>
      </c>
      <c r="AT27" s="10">
        <f t="shared" si="49"/>
        <v>13262.615999999998</v>
      </c>
      <c r="AU27" s="10">
        <f t="shared" si="49"/>
        <v>11525.664000000001</v>
      </c>
      <c r="AV27" s="10">
        <f t="shared" si="49"/>
        <v>14731.175999999999</v>
      </c>
      <c r="AW27" s="10">
        <f t="shared" si="49"/>
        <v>15280.62</v>
      </c>
      <c r="AX27" s="10">
        <f t="shared" si="49"/>
        <v>14662.812</v>
      </c>
      <c r="AY27" s="10">
        <f t="shared" si="49"/>
        <v>13556.328</v>
      </c>
      <c r="AZ27" s="10">
        <f t="shared" si="49"/>
        <v>18070.884000000002</v>
      </c>
      <c r="BA27" s="10">
        <f t="shared" si="49"/>
        <v>10315.368</v>
      </c>
      <c r="BB27" s="10">
        <f t="shared" si="49"/>
        <v>10355.880000000001</v>
      </c>
      <c r="BC27" s="10">
        <f t="shared" si="49"/>
        <v>12986.627999999999</v>
      </c>
      <c r="BD27" s="10">
        <f t="shared" si="49"/>
        <v>18131.652000000002</v>
      </c>
      <c r="BE27" s="10">
        <f t="shared" si="49"/>
        <v>10857.216</v>
      </c>
      <c r="BF27" s="10">
        <f t="shared" si="49"/>
        <v>18032.904000000002</v>
      </c>
      <c r="BG27" s="10">
        <f t="shared" si="49"/>
        <v>6540.1559999999999</v>
      </c>
      <c r="BH27" s="10">
        <f t="shared" si="49"/>
        <v>10745.807999999999</v>
      </c>
      <c r="BI27" s="10">
        <f t="shared" si="49"/>
        <v>13151.207999999999</v>
      </c>
      <c r="BJ27" s="10">
        <f t="shared" si="49"/>
        <v>13184.124000000002</v>
      </c>
      <c r="BK27" s="10">
        <f t="shared" si="49"/>
        <v>12918.263999999999</v>
      </c>
      <c r="BL27" s="10">
        <f t="shared" si="49"/>
        <v>13067.652</v>
      </c>
      <c r="BM27" s="10">
        <f t="shared" si="49"/>
        <v>11776.332</v>
      </c>
      <c r="BN27" s="10">
        <f t="shared" si="49"/>
        <v>18359.531999999999</v>
      </c>
      <c r="BO27" s="10">
        <f t="shared" si="49"/>
        <v>8403.7079999999987</v>
      </c>
      <c r="BP27" s="10">
        <f t="shared" si="49"/>
        <v>8474.6039999999994</v>
      </c>
      <c r="BQ27" s="68" t="s">
        <v>38</v>
      </c>
      <c r="BR27" s="40" t="s">
        <v>6</v>
      </c>
      <c r="BS27" s="40">
        <v>0.85</v>
      </c>
      <c r="BT27" s="10">
        <f>$BS$27*12*BT38</f>
        <v>7630.62</v>
      </c>
      <c r="BU27" s="68" t="s">
        <v>80</v>
      </c>
      <c r="BV27" s="40" t="s">
        <v>6</v>
      </c>
      <c r="BW27" s="40">
        <v>1.41</v>
      </c>
      <c r="BX27" s="10">
        <f>$BW$27*12*BX38</f>
        <v>6959.195999999999</v>
      </c>
      <c r="BY27" s="10">
        <f>$BW$27*12*BY38</f>
        <v>7969.3199999999988</v>
      </c>
      <c r="BZ27" s="10">
        <f>$BW$27*12*BZ38</f>
        <v>10402.415999999997</v>
      </c>
      <c r="CA27" s="10">
        <f>$BW$27*12*CA38</f>
        <v>5725.7279999999992</v>
      </c>
      <c r="CB27" s="10">
        <f>$BW$27*12*CB38</f>
        <v>12097.8</v>
      </c>
    </row>
    <row r="28" spans="1:80" s="1" customFormat="1" ht="24.75" customHeight="1" x14ac:dyDescent="0.2">
      <c r="A28" s="42" t="s">
        <v>5</v>
      </c>
      <c r="B28" s="51"/>
      <c r="C28" s="45">
        <f>SUM(C29:C33)</f>
        <v>10.93</v>
      </c>
      <c r="D28" s="28">
        <f>SUM(D29:D33)</f>
        <v>68137.62</v>
      </c>
      <c r="E28" s="28">
        <f t="shared" ref="E28:S28" si="50">SUM(E29:E33)</f>
        <v>68478.635999999999</v>
      </c>
      <c r="F28" s="28">
        <f t="shared" si="50"/>
        <v>68111.387999999992</v>
      </c>
      <c r="G28" s="28">
        <f t="shared" si="50"/>
        <v>67048.991999999984</v>
      </c>
      <c r="H28" s="28">
        <f t="shared" si="50"/>
        <v>95104.115999999995</v>
      </c>
      <c r="I28" s="28">
        <f t="shared" si="50"/>
        <v>99432.395999999993</v>
      </c>
      <c r="J28" s="28">
        <f t="shared" si="50"/>
        <v>60818.892</v>
      </c>
      <c r="K28" s="28">
        <f t="shared" si="50"/>
        <v>88454.303999999989</v>
      </c>
      <c r="L28" s="28">
        <f t="shared" si="50"/>
        <v>70813.283999999985</v>
      </c>
      <c r="M28" s="28">
        <f t="shared" si="50"/>
        <v>73541.411999999997</v>
      </c>
      <c r="N28" s="28">
        <f t="shared" si="50"/>
        <v>71416.62</v>
      </c>
      <c r="O28" s="28">
        <f t="shared" si="50"/>
        <v>71639.592000000004</v>
      </c>
      <c r="P28" s="28">
        <f t="shared" si="50"/>
        <v>71639.592000000004</v>
      </c>
      <c r="Q28" s="28">
        <f t="shared" si="50"/>
        <v>55900.392</v>
      </c>
      <c r="R28" s="28">
        <f t="shared" si="50"/>
        <v>70865.747999999992</v>
      </c>
      <c r="S28" s="28">
        <f t="shared" si="50"/>
        <v>102685.16399999998</v>
      </c>
      <c r="T28" s="65" t="s">
        <v>5</v>
      </c>
      <c r="U28" s="66"/>
      <c r="V28" s="45">
        <f>SUM(V29:V33)</f>
        <v>6.4999999999999991</v>
      </c>
      <c r="W28" s="28">
        <f t="shared" ref="W28" si="51">SUM(W29:W33)</f>
        <v>34062.6</v>
      </c>
      <c r="X28" s="28">
        <f t="shared" ref="X28:AA28" si="52">SUM(X29:X33)</f>
        <v>57010.200000000004</v>
      </c>
      <c r="Y28" s="28">
        <f t="shared" si="52"/>
        <v>34881.600000000006</v>
      </c>
      <c r="Z28" s="28">
        <f t="shared" si="52"/>
        <v>36940.799999999996</v>
      </c>
      <c r="AA28" s="28">
        <f t="shared" si="52"/>
        <v>37549.199999999997</v>
      </c>
      <c r="AB28" s="65" t="s">
        <v>5</v>
      </c>
      <c r="AC28" s="66"/>
      <c r="AD28" s="45">
        <f>SUM(AD29:AD33)</f>
        <v>6.46</v>
      </c>
      <c r="AE28" s="28">
        <f>SUM(AE29:AE33)</f>
        <v>12821.808000000001</v>
      </c>
      <c r="AF28" s="28">
        <f t="shared" ref="AF28:BP28" si="53">SUM(AF29:AF33)</f>
        <v>31302.576000000001</v>
      </c>
      <c r="AG28" s="28">
        <f t="shared" si="53"/>
        <v>25651.367999999995</v>
      </c>
      <c r="AH28" s="28">
        <f t="shared" si="53"/>
        <v>25604.856</v>
      </c>
      <c r="AI28" s="28">
        <f t="shared" si="53"/>
        <v>31628.16</v>
      </c>
      <c r="AJ28" s="28">
        <f t="shared" si="53"/>
        <v>32519.64</v>
      </c>
      <c r="AK28" s="28">
        <f t="shared" si="53"/>
        <v>56481.072</v>
      </c>
      <c r="AL28" s="28">
        <f t="shared" si="53"/>
        <v>38535.192000000003</v>
      </c>
      <c r="AM28" s="28">
        <f t="shared" si="53"/>
        <v>39729</v>
      </c>
      <c r="AN28" s="28">
        <f t="shared" si="53"/>
        <v>40651.488000000005</v>
      </c>
      <c r="AO28" s="28">
        <f t="shared" si="53"/>
        <v>36225.095999999998</v>
      </c>
      <c r="AP28" s="28">
        <f t="shared" si="53"/>
        <v>45961.608</v>
      </c>
      <c r="AQ28" s="28">
        <f t="shared" si="53"/>
        <v>36411.144</v>
      </c>
      <c r="AR28" s="28">
        <f t="shared" si="53"/>
        <v>36620.447999999997</v>
      </c>
      <c r="AS28" s="28">
        <f t="shared" si="53"/>
        <v>36666.959999999999</v>
      </c>
      <c r="AT28" s="28">
        <f t="shared" si="53"/>
        <v>40604.975999999995</v>
      </c>
      <c r="AU28" s="28">
        <f t="shared" si="53"/>
        <v>35287.103999999999</v>
      </c>
      <c r="AV28" s="28">
        <f t="shared" si="53"/>
        <v>45101.135999999999</v>
      </c>
      <c r="AW28" s="28">
        <f t="shared" si="53"/>
        <v>46783.32</v>
      </c>
      <c r="AX28" s="28">
        <f t="shared" si="53"/>
        <v>44891.832000000002</v>
      </c>
      <c r="AY28" s="28">
        <f t="shared" si="53"/>
        <v>41504.207999999991</v>
      </c>
      <c r="AZ28" s="28">
        <f t="shared" si="53"/>
        <v>55326.024000000005</v>
      </c>
      <c r="BA28" s="28">
        <f t="shared" si="53"/>
        <v>31581.647999999997</v>
      </c>
      <c r="BB28" s="28">
        <f t="shared" si="53"/>
        <v>31705.68</v>
      </c>
      <c r="BC28" s="28">
        <f t="shared" si="53"/>
        <v>39760.007999999994</v>
      </c>
      <c r="BD28" s="28">
        <f t="shared" si="53"/>
        <v>55512.072</v>
      </c>
      <c r="BE28" s="28">
        <f t="shared" si="53"/>
        <v>33240.576000000001</v>
      </c>
      <c r="BF28" s="28">
        <f t="shared" si="53"/>
        <v>55209.743999999999</v>
      </c>
      <c r="BG28" s="28">
        <f t="shared" si="53"/>
        <v>20023.416000000001</v>
      </c>
      <c r="BH28" s="28">
        <f t="shared" si="53"/>
        <v>32899.487999999998</v>
      </c>
      <c r="BI28" s="28">
        <f t="shared" si="53"/>
        <v>40263.887999999999</v>
      </c>
      <c r="BJ28" s="28">
        <f t="shared" si="53"/>
        <v>40364.664000000004</v>
      </c>
      <c r="BK28" s="28">
        <f t="shared" si="53"/>
        <v>39550.703999999998</v>
      </c>
      <c r="BL28" s="28">
        <f t="shared" si="53"/>
        <v>40008.072</v>
      </c>
      <c r="BM28" s="28">
        <f t="shared" si="53"/>
        <v>36054.552000000003</v>
      </c>
      <c r="BN28" s="28">
        <f t="shared" si="53"/>
        <v>56209.752</v>
      </c>
      <c r="BO28" s="28">
        <f t="shared" si="53"/>
        <v>25728.887999999995</v>
      </c>
      <c r="BP28" s="28">
        <f t="shared" si="53"/>
        <v>25945.944</v>
      </c>
      <c r="BQ28" s="65" t="s">
        <v>5</v>
      </c>
      <c r="BR28" s="66"/>
      <c r="BS28" s="45">
        <f>SUM(BS29:BS33)</f>
        <v>7.24</v>
      </c>
      <c r="BT28" s="28">
        <f>SUM(BT29:BT33)</f>
        <v>64994.928</v>
      </c>
      <c r="BU28" s="65" t="s">
        <v>5</v>
      </c>
      <c r="BV28" s="66"/>
      <c r="BW28" s="45">
        <f>SUM(BW29:BW33)</f>
        <v>4</v>
      </c>
      <c r="BX28" s="28">
        <f>SUM(BX29:BX33)</f>
        <v>19742.400000000001</v>
      </c>
      <c r="BY28" s="28">
        <f t="shared" ref="BY28:CB28" si="54">SUM(BY29:BY33)</f>
        <v>22608</v>
      </c>
      <c r="BZ28" s="28">
        <f t="shared" si="54"/>
        <v>29510.399999999998</v>
      </c>
      <c r="CA28" s="28">
        <f t="shared" si="54"/>
        <v>16243.199999999997</v>
      </c>
      <c r="CB28" s="28">
        <f t="shared" si="54"/>
        <v>34320</v>
      </c>
    </row>
    <row r="29" spans="1:80" s="36" customFormat="1" ht="105" customHeight="1" x14ac:dyDescent="0.2">
      <c r="A29" s="41" t="s">
        <v>39</v>
      </c>
      <c r="B29" s="51" t="s">
        <v>23</v>
      </c>
      <c r="C29" s="55">
        <v>6.6</v>
      </c>
      <c r="D29" s="35">
        <f>$C$29*12*D38</f>
        <v>41144.399999999994</v>
      </c>
      <c r="E29" s="35">
        <f t="shared" ref="E29:S29" si="55">$C$29*12*E38</f>
        <v>41350.319999999992</v>
      </c>
      <c r="F29" s="35">
        <f t="shared" si="55"/>
        <v>41128.55999999999</v>
      </c>
      <c r="G29" s="35">
        <f t="shared" si="55"/>
        <v>40487.039999999994</v>
      </c>
      <c r="H29" s="35">
        <f t="shared" si="55"/>
        <v>57427.919999999991</v>
      </c>
      <c r="I29" s="35">
        <f t="shared" si="55"/>
        <v>60041.52</v>
      </c>
      <c r="J29" s="35">
        <f t="shared" si="55"/>
        <v>36725.039999999994</v>
      </c>
      <c r="K29" s="35">
        <f t="shared" si="55"/>
        <v>53412.479999999989</v>
      </c>
      <c r="L29" s="35">
        <f t="shared" si="55"/>
        <v>42760.079999999994</v>
      </c>
      <c r="M29" s="35">
        <f t="shared" si="55"/>
        <v>44407.439999999995</v>
      </c>
      <c r="N29" s="35">
        <f t="shared" si="55"/>
        <v>43124.399999999994</v>
      </c>
      <c r="O29" s="35">
        <f t="shared" si="55"/>
        <v>43259.040000000001</v>
      </c>
      <c r="P29" s="35">
        <f t="shared" si="55"/>
        <v>43259.040000000001</v>
      </c>
      <c r="Q29" s="35">
        <f t="shared" si="55"/>
        <v>33755.039999999994</v>
      </c>
      <c r="R29" s="35">
        <f t="shared" si="55"/>
        <v>42791.759999999987</v>
      </c>
      <c r="S29" s="35">
        <f t="shared" si="55"/>
        <v>62005.679999999986</v>
      </c>
      <c r="T29" s="68" t="s">
        <v>96</v>
      </c>
      <c r="U29" s="72" t="s">
        <v>62</v>
      </c>
      <c r="V29" s="40">
        <f>2.52</f>
        <v>2.52</v>
      </c>
      <c r="W29" s="35">
        <f>$V$29*12*W38</f>
        <v>13205.808000000001</v>
      </c>
      <c r="X29" s="35">
        <f t="shared" ref="X29:AA29" si="56">$V$29*12*X38</f>
        <v>22102.416000000001</v>
      </c>
      <c r="Y29" s="35">
        <f t="shared" si="56"/>
        <v>13523.328000000001</v>
      </c>
      <c r="Z29" s="35">
        <f t="shared" si="56"/>
        <v>14321.664000000002</v>
      </c>
      <c r="AA29" s="35">
        <f t="shared" si="56"/>
        <v>14557.536</v>
      </c>
      <c r="AB29" s="68" t="s">
        <v>81</v>
      </c>
      <c r="AC29" s="72" t="s">
        <v>82</v>
      </c>
      <c r="AD29" s="40">
        <v>1.81</v>
      </c>
      <c r="AE29" s="35">
        <f>$AD$29*12*AE38</f>
        <v>3592.4879999999998</v>
      </c>
      <c r="AF29" s="35">
        <f t="shared" ref="AF29:BP29" si="57">$AD$29*12*AF38</f>
        <v>8770.5360000000001</v>
      </c>
      <c r="AG29" s="35">
        <f t="shared" si="57"/>
        <v>7187.1479999999992</v>
      </c>
      <c r="AH29" s="35">
        <f t="shared" si="57"/>
        <v>7174.116</v>
      </c>
      <c r="AI29" s="35">
        <f t="shared" si="57"/>
        <v>8861.76</v>
      </c>
      <c r="AJ29" s="35">
        <f t="shared" si="57"/>
        <v>9111.5399999999991</v>
      </c>
      <c r="AK29" s="35">
        <f t="shared" si="57"/>
        <v>15825.191999999999</v>
      </c>
      <c r="AL29" s="35">
        <f t="shared" si="57"/>
        <v>10797.012000000001</v>
      </c>
      <c r="AM29" s="35">
        <f t="shared" si="57"/>
        <v>11131.5</v>
      </c>
      <c r="AN29" s="35">
        <f t="shared" si="57"/>
        <v>11389.967999999999</v>
      </c>
      <c r="AO29" s="35">
        <f t="shared" si="57"/>
        <v>10149.755999999999</v>
      </c>
      <c r="AP29" s="35">
        <f t="shared" si="57"/>
        <v>12877.787999999999</v>
      </c>
      <c r="AQ29" s="35">
        <f t="shared" si="57"/>
        <v>10201.884</v>
      </c>
      <c r="AR29" s="35">
        <f t="shared" si="57"/>
        <v>10260.527999999998</v>
      </c>
      <c r="AS29" s="35">
        <f t="shared" si="57"/>
        <v>10273.56</v>
      </c>
      <c r="AT29" s="35">
        <f t="shared" si="57"/>
        <v>11376.935999999998</v>
      </c>
      <c r="AU29" s="35">
        <f t="shared" si="57"/>
        <v>9886.9439999999995</v>
      </c>
      <c r="AV29" s="35">
        <f t="shared" si="57"/>
        <v>12636.695999999998</v>
      </c>
      <c r="AW29" s="35">
        <f t="shared" si="57"/>
        <v>13108.019999999999</v>
      </c>
      <c r="AX29" s="35">
        <f t="shared" si="57"/>
        <v>12578.052</v>
      </c>
      <c r="AY29" s="35">
        <f t="shared" si="57"/>
        <v>11628.887999999999</v>
      </c>
      <c r="AZ29" s="35">
        <f t="shared" si="57"/>
        <v>15501.564</v>
      </c>
      <c r="BA29" s="35">
        <f t="shared" si="57"/>
        <v>8848.7279999999992</v>
      </c>
      <c r="BB29" s="35">
        <f t="shared" si="57"/>
        <v>8883.48</v>
      </c>
      <c r="BC29" s="35">
        <f t="shared" si="57"/>
        <v>11140.187999999998</v>
      </c>
      <c r="BD29" s="35">
        <f t="shared" si="57"/>
        <v>15553.691999999999</v>
      </c>
      <c r="BE29" s="35">
        <f t="shared" si="57"/>
        <v>9313.5360000000001</v>
      </c>
      <c r="BF29" s="35">
        <f t="shared" si="57"/>
        <v>15468.984</v>
      </c>
      <c r="BG29" s="35">
        <f t="shared" si="57"/>
        <v>5610.2759999999998</v>
      </c>
      <c r="BH29" s="35">
        <f t="shared" si="57"/>
        <v>9217.9679999999989</v>
      </c>
      <c r="BI29" s="35">
        <f t="shared" si="57"/>
        <v>11281.367999999999</v>
      </c>
      <c r="BJ29" s="35">
        <f t="shared" si="57"/>
        <v>11309.604000000001</v>
      </c>
      <c r="BK29" s="35">
        <f t="shared" si="57"/>
        <v>11081.544</v>
      </c>
      <c r="BL29" s="35">
        <f t="shared" si="57"/>
        <v>11209.691999999999</v>
      </c>
      <c r="BM29" s="35">
        <f t="shared" si="57"/>
        <v>10101.972</v>
      </c>
      <c r="BN29" s="35">
        <f t="shared" si="57"/>
        <v>15749.172</v>
      </c>
      <c r="BO29" s="35">
        <f t="shared" si="57"/>
        <v>7208.8679999999995</v>
      </c>
      <c r="BP29" s="35">
        <f t="shared" si="57"/>
        <v>7269.6839999999993</v>
      </c>
      <c r="BQ29" s="68" t="s">
        <v>39</v>
      </c>
      <c r="BR29" s="72" t="s">
        <v>23</v>
      </c>
      <c r="BS29" s="40">
        <v>4.5999999999999996</v>
      </c>
      <c r="BT29" s="35">
        <f>$BS$29*12*BT38</f>
        <v>41295.119999999995</v>
      </c>
      <c r="BU29" s="68" t="s">
        <v>81</v>
      </c>
      <c r="BV29" s="72" t="s">
        <v>82</v>
      </c>
      <c r="BW29" s="40">
        <v>1.1499999999999999</v>
      </c>
      <c r="BX29" s="35">
        <f>$BW$29*12*BX38</f>
        <v>5675.94</v>
      </c>
      <c r="BY29" s="35">
        <f>$BW$29*12*BY38</f>
        <v>6499.7999999999993</v>
      </c>
      <c r="BZ29" s="35">
        <f>$BW$29*12*BZ38</f>
        <v>8484.239999999998</v>
      </c>
      <c r="CA29" s="35">
        <f>$BW$29*12*CA38</f>
        <v>4669.9199999999992</v>
      </c>
      <c r="CB29" s="35">
        <f>$BW$29*12*CB38</f>
        <v>9867</v>
      </c>
    </row>
    <row r="30" spans="1:80" s="1" customFormat="1" ht="63.75" customHeight="1" x14ac:dyDescent="0.2">
      <c r="A30" s="41" t="s">
        <v>40</v>
      </c>
      <c r="B30" s="51" t="s">
        <v>4</v>
      </c>
      <c r="C30" s="40">
        <v>1.37</v>
      </c>
      <c r="D30" s="35">
        <f>$C$30*12*D38</f>
        <v>8540.58</v>
      </c>
      <c r="E30" s="35">
        <f t="shared" ref="E30:S30" si="58">$C$30*12*E38</f>
        <v>8583.3240000000005</v>
      </c>
      <c r="F30" s="35">
        <f t="shared" si="58"/>
        <v>8537.2919999999995</v>
      </c>
      <c r="G30" s="35">
        <f t="shared" si="58"/>
        <v>8404.1280000000006</v>
      </c>
      <c r="H30" s="35">
        <f t="shared" si="58"/>
        <v>11920.644000000002</v>
      </c>
      <c r="I30" s="35">
        <f t="shared" si="58"/>
        <v>12463.164000000001</v>
      </c>
      <c r="J30" s="35">
        <f t="shared" si="58"/>
        <v>7623.2280000000001</v>
      </c>
      <c r="K30" s="35">
        <f t="shared" si="58"/>
        <v>11087.136</v>
      </c>
      <c r="L30" s="35">
        <f t="shared" si="58"/>
        <v>8875.9560000000001</v>
      </c>
      <c r="M30" s="35">
        <f t="shared" si="58"/>
        <v>9217.9080000000013</v>
      </c>
      <c r="N30" s="35">
        <f t="shared" si="58"/>
        <v>8951.58</v>
      </c>
      <c r="O30" s="35">
        <f t="shared" si="58"/>
        <v>8979.5280000000021</v>
      </c>
      <c r="P30" s="35">
        <f t="shared" si="58"/>
        <v>8979.5280000000021</v>
      </c>
      <c r="Q30" s="35">
        <f t="shared" si="58"/>
        <v>7006.7280000000001</v>
      </c>
      <c r="R30" s="35">
        <f t="shared" si="58"/>
        <v>8882.5319999999992</v>
      </c>
      <c r="S30" s="35">
        <f t="shared" si="58"/>
        <v>12870.876</v>
      </c>
      <c r="T30" s="67" t="s">
        <v>40</v>
      </c>
      <c r="U30" s="72" t="s">
        <v>63</v>
      </c>
      <c r="V30" s="40">
        <v>1.34</v>
      </c>
      <c r="W30" s="35">
        <f>$V$30*12*W38</f>
        <v>7022.1360000000004</v>
      </c>
      <c r="X30" s="35">
        <f t="shared" ref="X30:AA30" si="59">$V$30*12*X38</f>
        <v>11752.872000000001</v>
      </c>
      <c r="Y30" s="35">
        <f t="shared" si="59"/>
        <v>7190.9760000000006</v>
      </c>
      <c r="Z30" s="35">
        <f t="shared" si="59"/>
        <v>7615.4880000000012</v>
      </c>
      <c r="AA30" s="35">
        <f t="shared" si="59"/>
        <v>7740.9120000000003</v>
      </c>
      <c r="AB30" s="67" t="s">
        <v>83</v>
      </c>
      <c r="AC30" s="72" t="s">
        <v>84</v>
      </c>
      <c r="AD30" s="40">
        <v>1.48</v>
      </c>
      <c r="AE30" s="35">
        <f>$AD$30*12*AE38</f>
        <v>2937.5039999999999</v>
      </c>
      <c r="AF30" s="35">
        <f t="shared" ref="AF30:BP30" si="60">$AD$30*12*AF38</f>
        <v>7171.4879999999994</v>
      </c>
      <c r="AG30" s="35">
        <f t="shared" si="60"/>
        <v>5876.7839999999987</v>
      </c>
      <c r="AH30" s="35">
        <f t="shared" si="60"/>
        <v>5866.1279999999997</v>
      </c>
      <c r="AI30" s="35">
        <f t="shared" si="60"/>
        <v>7246.079999999999</v>
      </c>
      <c r="AJ30" s="35">
        <f t="shared" si="60"/>
        <v>7450.3199999999988</v>
      </c>
      <c r="AK30" s="35">
        <f t="shared" si="60"/>
        <v>12939.936</v>
      </c>
      <c r="AL30" s="35">
        <f t="shared" si="60"/>
        <v>8828.4959999999992</v>
      </c>
      <c r="AM30" s="35">
        <f t="shared" si="60"/>
        <v>9101.9999999999982</v>
      </c>
      <c r="AN30" s="35">
        <f t="shared" si="60"/>
        <v>9313.3439999999991</v>
      </c>
      <c r="AO30" s="35">
        <f t="shared" si="60"/>
        <v>8299.2479999999996</v>
      </c>
      <c r="AP30" s="35">
        <f t="shared" si="60"/>
        <v>10529.903999999999</v>
      </c>
      <c r="AQ30" s="35">
        <f t="shared" si="60"/>
        <v>8341.8719999999994</v>
      </c>
      <c r="AR30" s="35">
        <f t="shared" si="60"/>
        <v>8389.8239999999987</v>
      </c>
      <c r="AS30" s="35">
        <f t="shared" si="60"/>
        <v>8400.48</v>
      </c>
      <c r="AT30" s="35">
        <f t="shared" si="60"/>
        <v>9302.6879999999983</v>
      </c>
      <c r="AU30" s="35">
        <f t="shared" si="60"/>
        <v>8084.351999999999</v>
      </c>
      <c r="AV30" s="35">
        <f t="shared" si="60"/>
        <v>10332.767999999998</v>
      </c>
      <c r="AW30" s="35">
        <f t="shared" si="60"/>
        <v>10718.159999999998</v>
      </c>
      <c r="AX30" s="35">
        <f t="shared" si="60"/>
        <v>10284.815999999999</v>
      </c>
      <c r="AY30" s="35">
        <f t="shared" si="60"/>
        <v>9508.7039999999979</v>
      </c>
      <c r="AZ30" s="35">
        <f t="shared" si="60"/>
        <v>12675.312</v>
      </c>
      <c r="BA30" s="35">
        <f t="shared" si="60"/>
        <v>7235.4239999999991</v>
      </c>
      <c r="BB30" s="35">
        <f t="shared" si="60"/>
        <v>7263.8399999999992</v>
      </c>
      <c r="BC30" s="35">
        <f t="shared" si="60"/>
        <v>9109.1039999999994</v>
      </c>
      <c r="BD30" s="35">
        <f t="shared" si="60"/>
        <v>12717.936</v>
      </c>
      <c r="BE30" s="35">
        <f t="shared" si="60"/>
        <v>7615.4879999999994</v>
      </c>
      <c r="BF30" s="35">
        <f t="shared" si="60"/>
        <v>12648.671999999999</v>
      </c>
      <c r="BG30" s="35">
        <f t="shared" si="60"/>
        <v>4587.4079999999994</v>
      </c>
      <c r="BH30" s="35">
        <f t="shared" si="60"/>
        <v>7537.3439999999991</v>
      </c>
      <c r="BI30" s="35">
        <f t="shared" si="60"/>
        <v>9224.5439999999981</v>
      </c>
      <c r="BJ30" s="35">
        <f t="shared" si="60"/>
        <v>9247.6319999999996</v>
      </c>
      <c r="BK30" s="35">
        <f t="shared" si="60"/>
        <v>9061.1519999999982</v>
      </c>
      <c r="BL30" s="35">
        <f t="shared" si="60"/>
        <v>9165.9359999999997</v>
      </c>
      <c r="BM30" s="35">
        <f t="shared" si="60"/>
        <v>8260.1759999999995</v>
      </c>
      <c r="BN30" s="35">
        <f t="shared" si="60"/>
        <v>12877.776</v>
      </c>
      <c r="BO30" s="35">
        <f t="shared" si="60"/>
        <v>5894.543999999999</v>
      </c>
      <c r="BP30" s="35">
        <f t="shared" si="60"/>
        <v>5944.271999999999</v>
      </c>
      <c r="BQ30" s="67" t="s">
        <v>40</v>
      </c>
      <c r="BR30" s="72" t="s">
        <v>4</v>
      </c>
      <c r="BS30" s="40">
        <v>1.37</v>
      </c>
      <c r="BT30" s="35">
        <f>$BS$30*12*BT38</f>
        <v>12298.764000000001</v>
      </c>
      <c r="BU30" s="67" t="s">
        <v>83</v>
      </c>
      <c r="BV30" s="72" t="s">
        <v>84</v>
      </c>
      <c r="BW30" s="40">
        <v>1.48</v>
      </c>
      <c r="BX30" s="35">
        <f>$BW$30*12*BX38</f>
        <v>7304.6879999999992</v>
      </c>
      <c r="BY30" s="35">
        <f>$BW$30*12*BY38</f>
        <v>8364.9599999999991</v>
      </c>
      <c r="BZ30" s="35">
        <f>$BW$30*12*BZ38</f>
        <v>10918.847999999998</v>
      </c>
      <c r="CA30" s="35">
        <f>$BW$30*12*CA38</f>
        <v>6009.9839999999986</v>
      </c>
      <c r="CB30" s="35">
        <f>$BW$30*12*CB38</f>
        <v>12698.399999999998</v>
      </c>
    </row>
    <row r="31" spans="1:80" s="1" customFormat="1" ht="78.75" customHeight="1" x14ac:dyDescent="0.2">
      <c r="A31" s="41" t="s">
        <v>41</v>
      </c>
      <c r="B31" s="51" t="s">
        <v>24</v>
      </c>
      <c r="C31" s="40">
        <v>1.69</v>
      </c>
      <c r="D31" s="35">
        <f>$C$31*12*D38</f>
        <v>10535.460000000001</v>
      </c>
      <c r="E31" s="35">
        <f t="shared" ref="E31:S31" si="61">$C$31*12*E38</f>
        <v>10588.188000000002</v>
      </c>
      <c r="F31" s="35">
        <f t="shared" si="61"/>
        <v>10531.404</v>
      </c>
      <c r="G31" s="35">
        <f t="shared" si="61"/>
        <v>10367.136</v>
      </c>
      <c r="H31" s="35">
        <f t="shared" si="61"/>
        <v>14705.028000000002</v>
      </c>
      <c r="I31" s="35">
        <f t="shared" si="61"/>
        <v>15374.268000000002</v>
      </c>
      <c r="J31" s="35">
        <f t="shared" si="61"/>
        <v>9403.8360000000011</v>
      </c>
      <c r="K31" s="35">
        <f t="shared" si="61"/>
        <v>13676.832</v>
      </c>
      <c r="L31" s="35">
        <f t="shared" si="61"/>
        <v>10949.172</v>
      </c>
      <c r="M31" s="35">
        <f t="shared" si="61"/>
        <v>11370.996000000001</v>
      </c>
      <c r="N31" s="35">
        <f t="shared" si="61"/>
        <v>11042.460000000001</v>
      </c>
      <c r="O31" s="35">
        <f t="shared" si="61"/>
        <v>11076.936000000002</v>
      </c>
      <c r="P31" s="35">
        <f t="shared" si="61"/>
        <v>11076.936000000002</v>
      </c>
      <c r="Q31" s="35">
        <f t="shared" si="61"/>
        <v>8643.3360000000011</v>
      </c>
      <c r="R31" s="35">
        <f t="shared" si="61"/>
        <v>10957.284</v>
      </c>
      <c r="S31" s="35">
        <f t="shared" si="61"/>
        <v>15877.212</v>
      </c>
      <c r="T31" s="67" t="s">
        <v>41</v>
      </c>
      <c r="U31" s="73" t="s">
        <v>24</v>
      </c>
      <c r="V31" s="40">
        <v>1.23</v>
      </c>
      <c r="W31" s="35">
        <f>$V$31*12*W38</f>
        <v>6445.692</v>
      </c>
      <c r="X31" s="35">
        <f t="shared" ref="X31:AA31" si="62">$V$31*12*X38</f>
        <v>10788.083999999999</v>
      </c>
      <c r="Y31" s="35">
        <f t="shared" si="62"/>
        <v>6600.6719999999996</v>
      </c>
      <c r="Z31" s="35">
        <f t="shared" si="62"/>
        <v>6990.3360000000002</v>
      </c>
      <c r="AA31" s="35">
        <f t="shared" si="62"/>
        <v>7105.4639999999999</v>
      </c>
      <c r="AB31" s="67" t="s">
        <v>85</v>
      </c>
      <c r="AC31" s="73" t="s">
        <v>24</v>
      </c>
      <c r="AD31" s="40">
        <v>1.8</v>
      </c>
      <c r="AE31" s="35">
        <f>$AD$31*12*AE38</f>
        <v>3572.6400000000003</v>
      </c>
      <c r="AF31" s="35">
        <f t="shared" ref="AF31:BP31" si="63">$AD$31*12*AF38</f>
        <v>8722.08</v>
      </c>
      <c r="AG31" s="35">
        <f t="shared" si="63"/>
        <v>7147.44</v>
      </c>
      <c r="AH31" s="35">
        <f t="shared" si="63"/>
        <v>7134.4800000000005</v>
      </c>
      <c r="AI31" s="35">
        <f t="shared" si="63"/>
        <v>8812.8000000000011</v>
      </c>
      <c r="AJ31" s="35">
        <f t="shared" si="63"/>
        <v>9061.2000000000007</v>
      </c>
      <c r="AK31" s="35">
        <f t="shared" si="63"/>
        <v>15737.760000000002</v>
      </c>
      <c r="AL31" s="35">
        <f t="shared" si="63"/>
        <v>10737.36</v>
      </c>
      <c r="AM31" s="35">
        <f t="shared" si="63"/>
        <v>11070</v>
      </c>
      <c r="AN31" s="35">
        <f t="shared" si="63"/>
        <v>11327.04</v>
      </c>
      <c r="AO31" s="35">
        <f t="shared" si="63"/>
        <v>10093.68</v>
      </c>
      <c r="AP31" s="35">
        <f t="shared" si="63"/>
        <v>12806.640000000001</v>
      </c>
      <c r="AQ31" s="35">
        <f t="shared" si="63"/>
        <v>10145.52</v>
      </c>
      <c r="AR31" s="35">
        <f t="shared" si="63"/>
        <v>10203.84</v>
      </c>
      <c r="AS31" s="35">
        <f t="shared" si="63"/>
        <v>10216.800000000001</v>
      </c>
      <c r="AT31" s="35">
        <f t="shared" si="63"/>
        <v>11314.08</v>
      </c>
      <c r="AU31" s="35">
        <f t="shared" si="63"/>
        <v>9832.32</v>
      </c>
      <c r="AV31" s="35">
        <f t="shared" si="63"/>
        <v>12566.88</v>
      </c>
      <c r="AW31" s="35">
        <f t="shared" si="63"/>
        <v>13035.6</v>
      </c>
      <c r="AX31" s="35">
        <f t="shared" si="63"/>
        <v>12508.560000000001</v>
      </c>
      <c r="AY31" s="35">
        <f t="shared" si="63"/>
        <v>11564.64</v>
      </c>
      <c r="AZ31" s="35">
        <f t="shared" si="63"/>
        <v>15415.920000000002</v>
      </c>
      <c r="BA31" s="35">
        <f t="shared" si="63"/>
        <v>8799.84</v>
      </c>
      <c r="BB31" s="35">
        <f t="shared" si="63"/>
        <v>8834.4000000000015</v>
      </c>
      <c r="BC31" s="35">
        <f t="shared" si="63"/>
        <v>11078.64</v>
      </c>
      <c r="BD31" s="35">
        <f t="shared" si="63"/>
        <v>15467.760000000002</v>
      </c>
      <c r="BE31" s="35">
        <f t="shared" si="63"/>
        <v>9262.0800000000017</v>
      </c>
      <c r="BF31" s="35">
        <f t="shared" si="63"/>
        <v>15383.520000000002</v>
      </c>
      <c r="BG31" s="35">
        <f t="shared" si="63"/>
        <v>5579.2800000000007</v>
      </c>
      <c r="BH31" s="35">
        <f t="shared" si="63"/>
        <v>9167.0400000000009</v>
      </c>
      <c r="BI31" s="35">
        <f t="shared" si="63"/>
        <v>11219.04</v>
      </c>
      <c r="BJ31" s="35">
        <f t="shared" si="63"/>
        <v>11247.120000000003</v>
      </c>
      <c r="BK31" s="35">
        <f t="shared" si="63"/>
        <v>11020.32</v>
      </c>
      <c r="BL31" s="35">
        <f t="shared" si="63"/>
        <v>11147.760000000002</v>
      </c>
      <c r="BM31" s="35">
        <f t="shared" si="63"/>
        <v>10046.160000000002</v>
      </c>
      <c r="BN31" s="35">
        <f t="shared" si="63"/>
        <v>15662.160000000002</v>
      </c>
      <c r="BO31" s="35">
        <f t="shared" si="63"/>
        <v>7169.04</v>
      </c>
      <c r="BP31" s="35">
        <f t="shared" si="63"/>
        <v>7229.52</v>
      </c>
      <c r="BQ31" s="67" t="s">
        <v>41</v>
      </c>
      <c r="BR31" s="73" t="s">
        <v>24</v>
      </c>
      <c r="BS31" s="40">
        <v>0</v>
      </c>
      <c r="BT31" s="35">
        <f>$BS$31*12*BT38</f>
        <v>0</v>
      </c>
      <c r="BU31" s="67" t="s">
        <v>85</v>
      </c>
      <c r="BV31" s="73" t="s">
        <v>24</v>
      </c>
      <c r="BW31" s="40">
        <v>0</v>
      </c>
      <c r="BX31" s="35">
        <f>$BW$31*12*BX38</f>
        <v>0</v>
      </c>
      <c r="BY31" s="35">
        <f>$BW$31*12*BY38</f>
        <v>0</v>
      </c>
      <c r="BZ31" s="35">
        <f>$BW$31*12*BZ38</f>
        <v>0</v>
      </c>
      <c r="CA31" s="35">
        <f>$BW$31*12*CA38</f>
        <v>0</v>
      </c>
      <c r="CB31" s="35">
        <f>$BW$31*12*CB38</f>
        <v>0</v>
      </c>
    </row>
    <row r="32" spans="1:80" s="1" customFormat="1" ht="33" customHeight="1" x14ac:dyDescent="0.2">
      <c r="A32" s="41" t="s">
        <v>42</v>
      </c>
      <c r="B32" s="51" t="s">
        <v>3</v>
      </c>
      <c r="C32" s="40">
        <v>0.94</v>
      </c>
      <c r="D32" s="35">
        <f>$C$32*12*D38</f>
        <v>5859.96</v>
      </c>
      <c r="E32" s="35">
        <f t="shared" ref="E32:S32" si="64">$C$32*12*E38</f>
        <v>5889.2879999999996</v>
      </c>
      <c r="F32" s="35">
        <f t="shared" si="64"/>
        <v>5857.7039999999988</v>
      </c>
      <c r="G32" s="35">
        <f t="shared" si="64"/>
        <v>5766.3359999999993</v>
      </c>
      <c r="H32" s="35">
        <f t="shared" si="64"/>
        <v>8179.1279999999997</v>
      </c>
      <c r="I32" s="35">
        <f t="shared" si="64"/>
        <v>8551.3680000000004</v>
      </c>
      <c r="J32" s="35">
        <f t="shared" si="64"/>
        <v>5230.5359999999991</v>
      </c>
      <c r="K32" s="35">
        <f t="shared" si="64"/>
        <v>7607.2319999999991</v>
      </c>
      <c r="L32" s="35">
        <f t="shared" si="64"/>
        <v>6090.0719999999992</v>
      </c>
      <c r="M32" s="35">
        <f t="shared" si="64"/>
        <v>6324.6959999999999</v>
      </c>
      <c r="N32" s="35">
        <f t="shared" si="64"/>
        <v>6141.96</v>
      </c>
      <c r="O32" s="35">
        <f t="shared" si="64"/>
        <v>6161.1360000000004</v>
      </c>
      <c r="P32" s="35">
        <f t="shared" si="64"/>
        <v>6161.1360000000004</v>
      </c>
      <c r="Q32" s="35">
        <f t="shared" si="64"/>
        <v>4807.5359999999991</v>
      </c>
      <c r="R32" s="35">
        <f t="shared" si="64"/>
        <v>6094.5839999999989</v>
      </c>
      <c r="S32" s="35">
        <f t="shared" si="64"/>
        <v>8831.1119999999992</v>
      </c>
      <c r="T32" s="67" t="s">
        <v>42</v>
      </c>
      <c r="U32" s="40" t="s">
        <v>3</v>
      </c>
      <c r="V32" s="40">
        <v>1.02</v>
      </c>
      <c r="W32" s="35">
        <f>$V$32*12*W38</f>
        <v>5345.2079999999996</v>
      </c>
      <c r="X32" s="35">
        <f t="shared" ref="X32:AA32" si="65">$V$32*12*X38</f>
        <v>8946.2160000000003</v>
      </c>
      <c r="Y32" s="35">
        <f t="shared" si="65"/>
        <v>5473.7280000000001</v>
      </c>
      <c r="Z32" s="35">
        <f t="shared" si="65"/>
        <v>5796.8640000000005</v>
      </c>
      <c r="AA32" s="35">
        <f t="shared" si="65"/>
        <v>5892.3360000000002</v>
      </c>
      <c r="AB32" s="67" t="s">
        <v>86</v>
      </c>
      <c r="AC32" s="40" t="s">
        <v>3</v>
      </c>
      <c r="AD32" s="40">
        <v>0.99</v>
      </c>
      <c r="AE32" s="35">
        <f>$AD$32*12*AE38</f>
        <v>1964.952</v>
      </c>
      <c r="AF32" s="35">
        <f t="shared" ref="AF32:BP32" si="66">$AD$32*12*AF38</f>
        <v>4797.1439999999993</v>
      </c>
      <c r="AG32" s="35">
        <f t="shared" si="66"/>
        <v>3931.0919999999992</v>
      </c>
      <c r="AH32" s="35">
        <f t="shared" si="66"/>
        <v>3923.9639999999999</v>
      </c>
      <c r="AI32" s="35">
        <f t="shared" si="66"/>
        <v>4847.04</v>
      </c>
      <c r="AJ32" s="35">
        <f t="shared" si="66"/>
        <v>4983.66</v>
      </c>
      <c r="AK32" s="35">
        <f t="shared" si="66"/>
        <v>8655.768</v>
      </c>
      <c r="AL32" s="35">
        <f t="shared" si="66"/>
        <v>5905.5479999999998</v>
      </c>
      <c r="AM32" s="35">
        <f t="shared" si="66"/>
        <v>6088.4999999999991</v>
      </c>
      <c r="AN32" s="35">
        <f t="shared" si="66"/>
        <v>6229.8719999999994</v>
      </c>
      <c r="AO32" s="35">
        <f t="shared" si="66"/>
        <v>5551.5239999999994</v>
      </c>
      <c r="AP32" s="35">
        <f t="shared" si="66"/>
        <v>7043.6519999999991</v>
      </c>
      <c r="AQ32" s="35">
        <f t="shared" si="66"/>
        <v>5580.0359999999991</v>
      </c>
      <c r="AR32" s="35">
        <f t="shared" si="66"/>
        <v>5612.1119999999992</v>
      </c>
      <c r="AS32" s="35">
        <f t="shared" si="66"/>
        <v>5619.24</v>
      </c>
      <c r="AT32" s="35">
        <f t="shared" si="66"/>
        <v>6222.7439999999988</v>
      </c>
      <c r="AU32" s="35">
        <f t="shared" si="66"/>
        <v>5407.7759999999998</v>
      </c>
      <c r="AV32" s="35">
        <f t="shared" si="66"/>
        <v>6911.7839999999987</v>
      </c>
      <c r="AW32" s="35">
        <f t="shared" si="66"/>
        <v>7169.579999999999</v>
      </c>
      <c r="AX32" s="35">
        <f t="shared" si="66"/>
        <v>6879.7079999999996</v>
      </c>
      <c r="AY32" s="35">
        <f t="shared" si="66"/>
        <v>6360.5519999999988</v>
      </c>
      <c r="AZ32" s="35">
        <f t="shared" si="66"/>
        <v>8478.7559999999994</v>
      </c>
      <c r="BA32" s="35">
        <f t="shared" si="66"/>
        <v>4839.9119999999994</v>
      </c>
      <c r="BB32" s="35">
        <f t="shared" si="66"/>
        <v>4858.9199999999992</v>
      </c>
      <c r="BC32" s="35">
        <f t="shared" si="66"/>
        <v>6093.2519999999995</v>
      </c>
      <c r="BD32" s="35">
        <f t="shared" si="66"/>
        <v>8507.268</v>
      </c>
      <c r="BE32" s="35">
        <f t="shared" si="66"/>
        <v>5094.1439999999993</v>
      </c>
      <c r="BF32" s="35">
        <f t="shared" si="66"/>
        <v>8460.9359999999997</v>
      </c>
      <c r="BG32" s="35">
        <f t="shared" si="66"/>
        <v>3068.6039999999998</v>
      </c>
      <c r="BH32" s="35">
        <f t="shared" si="66"/>
        <v>5041.8719999999994</v>
      </c>
      <c r="BI32" s="35">
        <f t="shared" si="66"/>
        <v>6170.4719999999988</v>
      </c>
      <c r="BJ32" s="35">
        <f t="shared" si="66"/>
        <v>6185.9160000000002</v>
      </c>
      <c r="BK32" s="35">
        <f t="shared" si="66"/>
        <v>6061.1759999999995</v>
      </c>
      <c r="BL32" s="35">
        <f t="shared" si="66"/>
        <v>6131.268</v>
      </c>
      <c r="BM32" s="35">
        <f t="shared" si="66"/>
        <v>5525.3879999999999</v>
      </c>
      <c r="BN32" s="35">
        <f t="shared" si="66"/>
        <v>8614.1880000000001</v>
      </c>
      <c r="BO32" s="35">
        <f t="shared" si="66"/>
        <v>3942.9719999999993</v>
      </c>
      <c r="BP32" s="35">
        <f t="shared" si="66"/>
        <v>3976.2359999999994</v>
      </c>
      <c r="BQ32" s="67" t="s">
        <v>42</v>
      </c>
      <c r="BR32" s="40" t="s">
        <v>3</v>
      </c>
      <c r="BS32" s="40">
        <v>0.94</v>
      </c>
      <c r="BT32" s="35">
        <f>$BS$32*12*BT38</f>
        <v>8438.5679999999993</v>
      </c>
      <c r="BU32" s="67" t="s">
        <v>86</v>
      </c>
      <c r="BV32" s="40" t="s">
        <v>3</v>
      </c>
      <c r="BW32" s="40">
        <v>0.99</v>
      </c>
      <c r="BX32" s="35">
        <f>$BW$32*12*BX38</f>
        <v>4886.2439999999997</v>
      </c>
      <c r="BY32" s="35">
        <f>$BW$32*12*BY38</f>
        <v>5595.48</v>
      </c>
      <c r="BZ32" s="35">
        <f>$BW$32*12*BZ38</f>
        <v>7303.8239999999987</v>
      </c>
      <c r="CA32" s="35">
        <f>$BW$32*12*CA38</f>
        <v>4020.1919999999996</v>
      </c>
      <c r="CB32" s="35">
        <f>$BW$32*12*CB38</f>
        <v>8494.1999999999989</v>
      </c>
    </row>
    <row r="33" spans="1:84" s="1" customFormat="1" x14ac:dyDescent="0.2">
      <c r="A33" s="41" t="s">
        <v>43</v>
      </c>
      <c r="B33" s="51" t="s">
        <v>6</v>
      </c>
      <c r="C33" s="40">
        <v>0.33</v>
      </c>
      <c r="D33" s="35">
        <f>$C$33*12*D38</f>
        <v>2057.2199999999998</v>
      </c>
      <c r="E33" s="35">
        <f t="shared" ref="E33:S33" si="67">$C$33*12*E38</f>
        <v>2067.5160000000001</v>
      </c>
      <c r="F33" s="35">
        <f t="shared" si="67"/>
        <v>2056.4279999999999</v>
      </c>
      <c r="G33" s="35">
        <f t="shared" si="67"/>
        <v>2024.3519999999999</v>
      </c>
      <c r="H33" s="35">
        <f t="shared" si="67"/>
        <v>2871.3960000000002</v>
      </c>
      <c r="I33" s="35">
        <f t="shared" si="67"/>
        <v>3002.076</v>
      </c>
      <c r="J33" s="35">
        <f t="shared" si="67"/>
        <v>1836.252</v>
      </c>
      <c r="K33" s="35">
        <f t="shared" si="67"/>
        <v>2670.6239999999998</v>
      </c>
      <c r="L33" s="35">
        <f t="shared" si="67"/>
        <v>2138.0039999999999</v>
      </c>
      <c r="M33" s="35">
        <f t="shared" si="67"/>
        <v>2220.3720000000003</v>
      </c>
      <c r="N33" s="35">
        <f t="shared" si="67"/>
        <v>2156.2199999999998</v>
      </c>
      <c r="O33" s="35">
        <f t="shared" si="67"/>
        <v>2162.9520000000002</v>
      </c>
      <c r="P33" s="35">
        <f t="shared" si="67"/>
        <v>2162.9520000000002</v>
      </c>
      <c r="Q33" s="35">
        <f t="shared" si="67"/>
        <v>1687.752</v>
      </c>
      <c r="R33" s="35">
        <f t="shared" si="67"/>
        <v>2139.5879999999997</v>
      </c>
      <c r="S33" s="35">
        <f t="shared" si="67"/>
        <v>3100.2840000000001</v>
      </c>
      <c r="T33" s="67" t="s">
        <v>43</v>
      </c>
      <c r="U33" s="40" t="s">
        <v>6</v>
      </c>
      <c r="V33" s="40">
        <v>0.39</v>
      </c>
      <c r="W33" s="35">
        <f>$V$33*12*W38</f>
        <v>2043.7559999999999</v>
      </c>
      <c r="X33" s="35">
        <f t="shared" ref="X33:AA33" si="68">$V$33*12*X38</f>
        <v>3420.6119999999996</v>
      </c>
      <c r="Y33" s="35">
        <f t="shared" si="68"/>
        <v>2092.8959999999997</v>
      </c>
      <c r="Z33" s="35">
        <f t="shared" si="68"/>
        <v>2216.4479999999999</v>
      </c>
      <c r="AA33" s="35">
        <f t="shared" si="68"/>
        <v>2252.9519999999998</v>
      </c>
      <c r="AB33" s="67" t="s">
        <v>87</v>
      </c>
      <c r="AC33" s="40" t="s">
        <v>6</v>
      </c>
      <c r="AD33" s="40">
        <v>0.38</v>
      </c>
      <c r="AE33" s="35">
        <f>$AD$33*12*AE38</f>
        <v>754.22400000000016</v>
      </c>
      <c r="AF33" s="35">
        <f t="shared" ref="AF33:BP33" si="69">$AD$33*12*AF38</f>
        <v>1841.3280000000002</v>
      </c>
      <c r="AG33" s="35">
        <f t="shared" si="69"/>
        <v>1508.904</v>
      </c>
      <c r="AH33" s="35">
        <f t="shared" si="69"/>
        <v>1506.1680000000001</v>
      </c>
      <c r="AI33" s="35">
        <f t="shared" si="69"/>
        <v>1860.4800000000002</v>
      </c>
      <c r="AJ33" s="35">
        <f t="shared" si="69"/>
        <v>1912.9200000000003</v>
      </c>
      <c r="AK33" s="35">
        <f t="shared" si="69"/>
        <v>3322.4160000000006</v>
      </c>
      <c r="AL33" s="35">
        <f t="shared" si="69"/>
        <v>2266.7760000000003</v>
      </c>
      <c r="AM33" s="35">
        <f t="shared" si="69"/>
        <v>2337.0000000000005</v>
      </c>
      <c r="AN33" s="35">
        <f t="shared" si="69"/>
        <v>2391.2640000000001</v>
      </c>
      <c r="AO33" s="35">
        <f t="shared" si="69"/>
        <v>2130.8880000000004</v>
      </c>
      <c r="AP33" s="35">
        <f t="shared" si="69"/>
        <v>2703.6240000000003</v>
      </c>
      <c r="AQ33" s="35">
        <f t="shared" si="69"/>
        <v>2141.8320000000003</v>
      </c>
      <c r="AR33" s="35">
        <f t="shared" si="69"/>
        <v>2154.1440000000002</v>
      </c>
      <c r="AS33" s="35">
        <f t="shared" si="69"/>
        <v>2156.88</v>
      </c>
      <c r="AT33" s="35">
        <f t="shared" si="69"/>
        <v>2388.5280000000002</v>
      </c>
      <c r="AU33" s="35">
        <f t="shared" si="69"/>
        <v>2075.712</v>
      </c>
      <c r="AV33" s="35">
        <f t="shared" si="69"/>
        <v>2653.0080000000003</v>
      </c>
      <c r="AW33" s="35">
        <f t="shared" si="69"/>
        <v>2751.9600000000005</v>
      </c>
      <c r="AX33" s="35">
        <f t="shared" si="69"/>
        <v>2640.6960000000004</v>
      </c>
      <c r="AY33" s="35">
        <f t="shared" si="69"/>
        <v>2441.424</v>
      </c>
      <c r="AZ33" s="35">
        <f t="shared" si="69"/>
        <v>3254.4720000000007</v>
      </c>
      <c r="BA33" s="35">
        <f t="shared" si="69"/>
        <v>1857.7440000000001</v>
      </c>
      <c r="BB33" s="35">
        <f t="shared" si="69"/>
        <v>1865.0400000000002</v>
      </c>
      <c r="BC33" s="35">
        <f t="shared" si="69"/>
        <v>2338.8240000000001</v>
      </c>
      <c r="BD33" s="35">
        <f t="shared" si="69"/>
        <v>3265.4160000000006</v>
      </c>
      <c r="BE33" s="35">
        <f t="shared" si="69"/>
        <v>1955.3280000000002</v>
      </c>
      <c r="BF33" s="35">
        <f t="shared" si="69"/>
        <v>3247.6320000000005</v>
      </c>
      <c r="BG33" s="35">
        <f t="shared" si="69"/>
        <v>1177.8480000000002</v>
      </c>
      <c r="BH33" s="35">
        <f t="shared" si="69"/>
        <v>1935.2640000000001</v>
      </c>
      <c r="BI33" s="35">
        <f t="shared" si="69"/>
        <v>2368.4639999999999</v>
      </c>
      <c r="BJ33" s="35">
        <f t="shared" si="69"/>
        <v>2374.3920000000003</v>
      </c>
      <c r="BK33" s="35">
        <f t="shared" si="69"/>
        <v>2326.5120000000002</v>
      </c>
      <c r="BL33" s="35">
        <f t="shared" si="69"/>
        <v>2353.4160000000002</v>
      </c>
      <c r="BM33" s="35">
        <f t="shared" si="69"/>
        <v>2120.8560000000002</v>
      </c>
      <c r="BN33" s="35">
        <f t="shared" si="69"/>
        <v>3306.4560000000006</v>
      </c>
      <c r="BO33" s="35">
        <f t="shared" si="69"/>
        <v>1513.4640000000002</v>
      </c>
      <c r="BP33" s="35">
        <f t="shared" si="69"/>
        <v>1526.2320000000002</v>
      </c>
      <c r="BQ33" s="67" t="s">
        <v>43</v>
      </c>
      <c r="BR33" s="40" t="s">
        <v>6</v>
      </c>
      <c r="BS33" s="40">
        <v>0.33</v>
      </c>
      <c r="BT33" s="35">
        <f>$BS$33*12*BT38</f>
        <v>2962.4760000000001</v>
      </c>
      <c r="BU33" s="67" t="s">
        <v>87</v>
      </c>
      <c r="BV33" s="40" t="s">
        <v>6</v>
      </c>
      <c r="BW33" s="40">
        <v>0.38</v>
      </c>
      <c r="BX33" s="35">
        <f>$BW$33*12*BX38</f>
        <v>1875.5280000000002</v>
      </c>
      <c r="BY33" s="35">
        <f>$BW$33*12*BY38</f>
        <v>2147.7600000000002</v>
      </c>
      <c r="BZ33" s="35">
        <f>$BW$33*12*BZ38</f>
        <v>2803.4880000000003</v>
      </c>
      <c r="CA33" s="35">
        <f>$BW$33*12*CA38</f>
        <v>1543.104</v>
      </c>
      <c r="CB33" s="35">
        <f>$BW$33*12*CB38</f>
        <v>3260.4000000000005</v>
      </c>
    </row>
    <row r="34" spans="1:84" s="36" customFormat="1" ht="94.5" customHeight="1" x14ac:dyDescent="0.2">
      <c r="A34" s="56" t="s">
        <v>44</v>
      </c>
      <c r="B34" s="51" t="s">
        <v>50</v>
      </c>
      <c r="C34" s="59" t="s">
        <v>92</v>
      </c>
      <c r="D34" s="37">
        <v>7500</v>
      </c>
      <c r="E34" s="37">
        <v>7500</v>
      </c>
      <c r="F34" s="37">
        <v>7500</v>
      </c>
      <c r="G34" s="37">
        <v>7500</v>
      </c>
      <c r="H34" s="37">
        <v>7500</v>
      </c>
      <c r="I34" s="37">
        <v>7500</v>
      </c>
      <c r="J34" s="37">
        <v>7500</v>
      </c>
      <c r="K34" s="37">
        <v>7500</v>
      </c>
      <c r="L34" s="37">
        <v>7500</v>
      </c>
      <c r="M34" s="37">
        <v>7500</v>
      </c>
      <c r="N34" s="37">
        <v>7500</v>
      </c>
      <c r="O34" s="37">
        <v>7500</v>
      </c>
      <c r="P34" s="37">
        <v>7500</v>
      </c>
      <c r="Q34" s="37">
        <v>7500</v>
      </c>
      <c r="R34" s="37">
        <v>7500</v>
      </c>
      <c r="S34" s="37">
        <v>7500</v>
      </c>
      <c r="T34" s="74" t="s">
        <v>44</v>
      </c>
      <c r="U34" s="40" t="s">
        <v>50</v>
      </c>
      <c r="V34" s="59" t="s">
        <v>92</v>
      </c>
      <c r="W34" s="37">
        <v>7500</v>
      </c>
      <c r="X34" s="37">
        <v>7500</v>
      </c>
      <c r="Y34" s="37">
        <v>7500</v>
      </c>
      <c r="Z34" s="37">
        <v>7500</v>
      </c>
      <c r="AA34" s="37">
        <v>7500</v>
      </c>
      <c r="AB34" s="74" t="s">
        <v>88</v>
      </c>
      <c r="AC34" s="40" t="s">
        <v>50</v>
      </c>
      <c r="AD34" s="59" t="s">
        <v>92</v>
      </c>
      <c r="AE34" s="37">
        <v>7500</v>
      </c>
      <c r="AF34" s="37">
        <v>7500</v>
      </c>
      <c r="AG34" s="37">
        <v>7500</v>
      </c>
      <c r="AH34" s="37">
        <v>7500</v>
      </c>
      <c r="AI34" s="37">
        <v>7500</v>
      </c>
      <c r="AJ34" s="37">
        <v>7500</v>
      </c>
      <c r="AK34" s="37">
        <v>7500</v>
      </c>
      <c r="AL34" s="37">
        <v>7500</v>
      </c>
      <c r="AM34" s="37">
        <v>7500</v>
      </c>
      <c r="AN34" s="37">
        <v>7500</v>
      </c>
      <c r="AO34" s="37">
        <v>7500</v>
      </c>
      <c r="AP34" s="37">
        <v>7500</v>
      </c>
      <c r="AQ34" s="37">
        <v>7500</v>
      </c>
      <c r="AR34" s="37">
        <v>7500</v>
      </c>
      <c r="AS34" s="37">
        <v>7500</v>
      </c>
      <c r="AT34" s="37">
        <v>7500</v>
      </c>
      <c r="AU34" s="37">
        <v>7500</v>
      </c>
      <c r="AV34" s="37">
        <v>7500</v>
      </c>
      <c r="AW34" s="37">
        <v>7500</v>
      </c>
      <c r="AX34" s="37">
        <v>7500</v>
      </c>
      <c r="AY34" s="37">
        <v>7500</v>
      </c>
      <c r="AZ34" s="37">
        <v>7500</v>
      </c>
      <c r="BA34" s="37">
        <v>7500</v>
      </c>
      <c r="BB34" s="37">
        <v>7500</v>
      </c>
      <c r="BC34" s="37">
        <v>7500</v>
      </c>
      <c r="BD34" s="37">
        <v>7500</v>
      </c>
      <c r="BE34" s="37">
        <v>7500</v>
      </c>
      <c r="BF34" s="37">
        <v>7500</v>
      </c>
      <c r="BG34" s="37">
        <v>7500</v>
      </c>
      <c r="BH34" s="37">
        <v>7500</v>
      </c>
      <c r="BI34" s="37">
        <v>7500</v>
      </c>
      <c r="BJ34" s="37">
        <v>7500</v>
      </c>
      <c r="BK34" s="37">
        <v>7500</v>
      </c>
      <c r="BL34" s="37">
        <v>7500</v>
      </c>
      <c r="BM34" s="37">
        <v>7500</v>
      </c>
      <c r="BN34" s="37">
        <v>7500</v>
      </c>
      <c r="BO34" s="37">
        <v>7500</v>
      </c>
      <c r="BP34" s="37">
        <v>7500</v>
      </c>
      <c r="BQ34" s="74" t="s">
        <v>44</v>
      </c>
      <c r="BR34" s="40" t="s">
        <v>50</v>
      </c>
      <c r="BS34" s="59" t="s">
        <v>93</v>
      </c>
      <c r="BT34" s="37">
        <v>2500</v>
      </c>
      <c r="BU34" s="74" t="s">
        <v>88</v>
      </c>
      <c r="BV34" s="40" t="s">
        <v>50</v>
      </c>
      <c r="BW34" s="59" t="s">
        <v>94</v>
      </c>
      <c r="BX34" s="37">
        <v>2500</v>
      </c>
      <c r="BY34" s="37">
        <v>2501</v>
      </c>
      <c r="BZ34" s="37">
        <v>2502</v>
      </c>
      <c r="CA34" s="37">
        <v>2503</v>
      </c>
      <c r="CB34" s="37">
        <v>2504</v>
      </c>
    </row>
    <row r="35" spans="1:84" s="1" customFormat="1" x14ac:dyDescent="0.2">
      <c r="A35" s="56" t="s">
        <v>45</v>
      </c>
      <c r="B35" s="51" t="s">
        <v>51</v>
      </c>
      <c r="C35" s="45">
        <v>2.78</v>
      </c>
      <c r="D35" s="21">
        <f>$C$35*12*D38</f>
        <v>17330.52</v>
      </c>
      <c r="E35" s="21">
        <f t="shared" ref="E35:S35" si="70">$C$35*12*E38</f>
        <v>17417.256000000001</v>
      </c>
      <c r="F35" s="21">
        <f t="shared" si="70"/>
        <v>17323.847999999998</v>
      </c>
      <c r="G35" s="21">
        <f t="shared" si="70"/>
        <v>17053.631999999998</v>
      </c>
      <c r="H35" s="21">
        <f t="shared" si="70"/>
        <v>24189.335999999999</v>
      </c>
      <c r="I35" s="21">
        <f t="shared" si="70"/>
        <v>25290.216</v>
      </c>
      <c r="J35" s="21">
        <f t="shared" si="70"/>
        <v>15469.031999999999</v>
      </c>
      <c r="K35" s="21">
        <f t="shared" si="70"/>
        <v>22497.984</v>
      </c>
      <c r="L35" s="21">
        <f t="shared" si="70"/>
        <v>18011.063999999998</v>
      </c>
      <c r="M35" s="21">
        <f t="shared" si="70"/>
        <v>18704.952000000001</v>
      </c>
      <c r="N35" s="21">
        <f t="shared" si="70"/>
        <v>18164.52</v>
      </c>
      <c r="O35" s="21">
        <f t="shared" si="70"/>
        <v>18221.232</v>
      </c>
      <c r="P35" s="21">
        <f t="shared" si="70"/>
        <v>18221.232</v>
      </c>
      <c r="Q35" s="21">
        <f t="shared" si="70"/>
        <v>14218.031999999999</v>
      </c>
      <c r="R35" s="21">
        <f t="shared" si="70"/>
        <v>18024.407999999999</v>
      </c>
      <c r="S35" s="21">
        <f t="shared" si="70"/>
        <v>26117.543999999998</v>
      </c>
      <c r="T35" s="74" t="s">
        <v>45</v>
      </c>
      <c r="U35" s="40" t="s">
        <v>51</v>
      </c>
      <c r="V35" s="45">
        <v>2.52</v>
      </c>
      <c r="W35" s="21">
        <f>$V$35*12*W38</f>
        <v>13205.808000000001</v>
      </c>
      <c r="X35" s="21">
        <f t="shared" ref="X35:AA35" si="71">$V$35*12*X38</f>
        <v>22102.416000000001</v>
      </c>
      <c r="Y35" s="21">
        <f t="shared" si="71"/>
        <v>13523.328000000001</v>
      </c>
      <c r="Z35" s="21">
        <f t="shared" si="71"/>
        <v>14321.664000000002</v>
      </c>
      <c r="AA35" s="21">
        <f t="shared" si="71"/>
        <v>14557.536</v>
      </c>
      <c r="AB35" s="74" t="s">
        <v>45</v>
      </c>
      <c r="AC35" s="40" t="s">
        <v>51</v>
      </c>
      <c r="AD35" s="45">
        <v>2.21</v>
      </c>
      <c r="AE35" s="21">
        <f>$AD$35*12*AE38</f>
        <v>4386.4080000000004</v>
      </c>
      <c r="AF35" s="21">
        <f t="shared" ref="AF35:BP35" si="72">$AD$35*12*AF38</f>
        <v>10708.776</v>
      </c>
      <c r="AG35" s="21">
        <f t="shared" si="72"/>
        <v>8775.4679999999989</v>
      </c>
      <c r="AH35" s="21">
        <f t="shared" si="72"/>
        <v>8759.5560000000005</v>
      </c>
      <c r="AI35" s="21">
        <f t="shared" si="72"/>
        <v>10820.16</v>
      </c>
      <c r="AJ35" s="21">
        <f t="shared" si="72"/>
        <v>11125.14</v>
      </c>
      <c r="AK35" s="21">
        <f t="shared" si="72"/>
        <v>19322.472000000002</v>
      </c>
      <c r="AL35" s="21">
        <f t="shared" si="72"/>
        <v>13183.092000000001</v>
      </c>
      <c r="AM35" s="21">
        <f t="shared" si="72"/>
        <v>13591.5</v>
      </c>
      <c r="AN35" s="21">
        <f t="shared" si="72"/>
        <v>13907.088</v>
      </c>
      <c r="AO35" s="21">
        <f t="shared" si="72"/>
        <v>12392.796</v>
      </c>
      <c r="AP35" s="21">
        <f t="shared" si="72"/>
        <v>15723.707999999999</v>
      </c>
      <c r="AQ35" s="21">
        <f t="shared" si="72"/>
        <v>12456.444</v>
      </c>
      <c r="AR35" s="21">
        <f t="shared" si="72"/>
        <v>12528.047999999999</v>
      </c>
      <c r="AS35" s="21">
        <f t="shared" si="72"/>
        <v>12543.96</v>
      </c>
      <c r="AT35" s="21">
        <f t="shared" si="72"/>
        <v>13891.175999999999</v>
      </c>
      <c r="AU35" s="21">
        <f t="shared" si="72"/>
        <v>12071.903999999999</v>
      </c>
      <c r="AV35" s="21">
        <f t="shared" si="72"/>
        <v>15429.335999999999</v>
      </c>
      <c r="AW35" s="21">
        <f t="shared" si="72"/>
        <v>16004.82</v>
      </c>
      <c r="AX35" s="21">
        <f t="shared" si="72"/>
        <v>15357.732</v>
      </c>
      <c r="AY35" s="21">
        <f t="shared" si="72"/>
        <v>14198.807999999999</v>
      </c>
      <c r="AZ35" s="21">
        <f t="shared" si="72"/>
        <v>18927.324000000001</v>
      </c>
      <c r="BA35" s="21">
        <f t="shared" si="72"/>
        <v>10804.248</v>
      </c>
      <c r="BB35" s="21">
        <f t="shared" si="72"/>
        <v>10846.68</v>
      </c>
      <c r="BC35" s="21">
        <f t="shared" si="72"/>
        <v>13602.107999999998</v>
      </c>
      <c r="BD35" s="21">
        <f t="shared" si="72"/>
        <v>18990.972000000002</v>
      </c>
      <c r="BE35" s="21">
        <f t="shared" si="72"/>
        <v>11371.776</v>
      </c>
      <c r="BF35" s="21">
        <f t="shared" si="72"/>
        <v>18887.544000000002</v>
      </c>
      <c r="BG35" s="21">
        <f t="shared" si="72"/>
        <v>6850.116</v>
      </c>
      <c r="BH35" s="21">
        <f t="shared" si="72"/>
        <v>11255.088</v>
      </c>
      <c r="BI35" s="21">
        <f t="shared" si="72"/>
        <v>13774.487999999999</v>
      </c>
      <c r="BJ35" s="21">
        <f t="shared" si="72"/>
        <v>13808.964000000002</v>
      </c>
      <c r="BK35" s="21">
        <f t="shared" si="72"/>
        <v>13530.503999999999</v>
      </c>
      <c r="BL35" s="21">
        <f t="shared" si="72"/>
        <v>13686.972</v>
      </c>
      <c r="BM35" s="21">
        <f t="shared" si="72"/>
        <v>12334.452000000001</v>
      </c>
      <c r="BN35" s="21">
        <f t="shared" si="72"/>
        <v>19229.652000000002</v>
      </c>
      <c r="BO35" s="21">
        <f t="shared" si="72"/>
        <v>8801.9879999999994</v>
      </c>
      <c r="BP35" s="21">
        <f t="shared" si="72"/>
        <v>8876.2439999999988</v>
      </c>
      <c r="BQ35" s="74" t="s">
        <v>45</v>
      </c>
      <c r="BR35" s="40" t="s">
        <v>51</v>
      </c>
      <c r="BS35" s="45">
        <v>2.48</v>
      </c>
      <c r="BT35" s="21">
        <f>$BS$35*12*BT38</f>
        <v>22263.455999999998</v>
      </c>
      <c r="BU35" s="74" t="s">
        <v>45</v>
      </c>
      <c r="BV35" s="40" t="s">
        <v>51</v>
      </c>
      <c r="BW35" s="45">
        <v>2.0099999999999998</v>
      </c>
      <c r="BX35" s="21">
        <f>$BW$35*12*BX38</f>
        <v>9920.5559999999987</v>
      </c>
      <c r="BY35" s="21">
        <f>$BW$35*12*BY38</f>
        <v>11360.519999999999</v>
      </c>
      <c r="BZ35" s="21">
        <f>$BW$35*12*BZ38</f>
        <v>14828.975999999997</v>
      </c>
      <c r="CA35" s="21">
        <f>$BW$35*12*CA38</f>
        <v>8162.2079999999987</v>
      </c>
      <c r="CB35" s="21">
        <f>$BW$35*12*CB38</f>
        <v>17245.8</v>
      </c>
    </row>
    <row r="36" spans="1:84" s="1" customFormat="1" x14ac:dyDescent="0.2">
      <c r="A36" s="56" t="s">
        <v>46</v>
      </c>
      <c r="B36" s="51" t="s">
        <v>51</v>
      </c>
      <c r="C36" s="45">
        <v>0.65</v>
      </c>
      <c r="D36" s="21">
        <f>$C$36*12*D38</f>
        <v>4052.1000000000004</v>
      </c>
      <c r="E36" s="21">
        <f t="shared" ref="E36:R36" si="73">$C$36*12*E38</f>
        <v>4072.3800000000006</v>
      </c>
      <c r="F36" s="21">
        <f t="shared" si="73"/>
        <v>4050.54</v>
      </c>
      <c r="G36" s="21">
        <f t="shared" si="73"/>
        <v>3987.36</v>
      </c>
      <c r="H36" s="21">
        <f t="shared" si="73"/>
        <v>5655.7800000000007</v>
      </c>
      <c r="I36" s="21">
        <f t="shared" si="73"/>
        <v>5913.18</v>
      </c>
      <c r="J36" s="21">
        <f t="shared" si="73"/>
        <v>3616.86</v>
      </c>
      <c r="K36" s="21">
        <f t="shared" si="73"/>
        <v>5260.3200000000006</v>
      </c>
      <c r="L36" s="21">
        <f t="shared" si="73"/>
        <v>4211.22</v>
      </c>
      <c r="M36" s="21">
        <f t="shared" si="73"/>
        <v>4373.4600000000009</v>
      </c>
      <c r="N36" s="21">
        <f t="shared" si="73"/>
        <v>4247.1000000000004</v>
      </c>
      <c r="O36" s="21">
        <f t="shared" si="73"/>
        <v>4260.3600000000006</v>
      </c>
      <c r="P36" s="21">
        <f t="shared" si="73"/>
        <v>4260.3600000000006</v>
      </c>
      <c r="Q36" s="21">
        <f t="shared" si="73"/>
        <v>3324.36</v>
      </c>
      <c r="R36" s="21">
        <f t="shared" si="73"/>
        <v>4214.34</v>
      </c>
      <c r="S36" s="21">
        <v>0</v>
      </c>
      <c r="T36" s="74" t="s">
        <v>64</v>
      </c>
      <c r="U36" s="40" t="s">
        <v>51</v>
      </c>
      <c r="V36" s="45">
        <v>0.65</v>
      </c>
      <c r="W36" s="62">
        <v>0</v>
      </c>
      <c r="X36" s="62">
        <f t="shared" ref="X36:AA36" si="74">$V$36*12*X38</f>
        <v>5701.02</v>
      </c>
      <c r="Y36" s="62">
        <f t="shared" si="74"/>
        <v>3488.1600000000003</v>
      </c>
      <c r="Z36" s="62">
        <f t="shared" si="74"/>
        <v>3694.0800000000004</v>
      </c>
      <c r="AA36" s="62">
        <f t="shared" si="74"/>
        <v>3754.92</v>
      </c>
      <c r="AB36" s="74" t="s">
        <v>64</v>
      </c>
      <c r="AC36" s="40" t="s">
        <v>51</v>
      </c>
      <c r="AD36" s="45">
        <v>0.65</v>
      </c>
      <c r="AE36" s="62">
        <v>0</v>
      </c>
      <c r="AF36" s="62">
        <v>0</v>
      </c>
      <c r="AG36" s="62">
        <v>0</v>
      </c>
      <c r="AH36" s="62">
        <v>0</v>
      </c>
      <c r="AI36" s="62">
        <v>0</v>
      </c>
      <c r="AJ36" s="62">
        <v>0</v>
      </c>
      <c r="AK36" s="62">
        <f>$AD$36*12*AK38</f>
        <v>5683.0800000000008</v>
      </c>
      <c r="AL36" s="62">
        <f t="shared" ref="AL36:BP36" si="75">$AD$36*12*AL38</f>
        <v>3877.3800000000006</v>
      </c>
      <c r="AM36" s="62">
        <f t="shared" si="75"/>
        <v>3997.5000000000005</v>
      </c>
      <c r="AN36" s="62">
        <f t="shared" si="75"/>
        <v>4090.32</v>
      </c>
      <c r="AO36" s="62">
        <f t="shared" si="75"/>
        <v>3644.9400000000005</v>
      </c>
      <c r="AP36" s="62">
        <f t="shared" si="75"/>
        <v>4624.62</v>
      </c>
      <c r="AQ36" s="62">
        <f t="shared" si="75"/>
        <v>3663.6600000000003</v>
      </c>
      <c r="AR36" s="62">
        <f t="shared" si="75"/>
        <v>3684.7200000000003</v>
      </c>
      <c r="AS36" s="62">
        <f t="shared" si="75"/>
        <v>3689.4000000000005</v>
      </c>
      <c r="AT36" s="62">
        <f t="shared" si="75"/>
        <v>4085.64</v>
      </c>
      <c r="AU36" s="62">
        <f t="shared" si="75"/>
        <v>3550.5600000000004</v>
      </c>
      <c r="AV36" s="62">
        <f t="shared" si="75"/>
        <v>4538.04</v>
      </c>
      <c r="AW36" s="62">
        <f t="shared" si="75"/>
        <v>4707.3</v>
      </c>
      <c r="AX36" s="62">
        <f t="shared" si="75"/>
        <v>4516.9800000000005</v>
      </c>
      <c r="AY36" s="62">
        <f t="shared" si="75"/>
        <v>4176.12</v>
      </c>
      <c r="AZ36" s="62">
        <f t="shared" si="75"/>
        <v>5566.8600000000006</v>
      </c>
      <c r="BA36" s="62">
        <f t="shared" si="75"/>
        <v>3177.7200000000003</v>
      </c>
      <c r="BB36" s="62">
        <f t="shared" si="75"/>
        <v>3190.2000000000003</v>
      </c>
      <c r="BC36" s="62">
        <f t="shared" si="75"/>
        <v>4000.6200000000003</v>
      </c>
      <c r="BD36" s="62">
        <f t="shared" si="75"/>
        <v>5585.5800000000008</v>
      </c>
      <c r="BE36" s="62">
        <f t="shared" si="75"/>
        <v>3344.6400000000003</v>
      </c>
      <c r="BF36" s="62">
        <f t="shared" si="75"/>
        <v>5555.1600000000008</v>
      </c>
      <c r="BG36" s="62">
        <f t="shared" si="75"/>
        <v>2014.7400000000002</v>
      </c>
      <c r="BH36" s="62">
        <f t="shared" si="75"/>
        <v>3310.32</v>
      </c>
      <c r="BI36" s="62">
        <f t="shared" si="75"/>
        <v>4051.32</v>
      </c>
      <c r="BJ36" s="62">
        <f t="shared" si="75"/>
        <v>4061.4600000000009</v>
      </c>
      <c r="BK36" s="62">
        <f t="shared" si="75"/>
        <v>3979.5600000000004</v>
      </c>
      <c r="BL36" s="62">
        <f t="shared" si="75"/>
        <v>4025.5800000000004</v>
      </c>
      <c r="BM36" s="62">
        <f t="shared" si="75"/>
        <v>3627.7800000000007</v>
      </c>
      <c r="BN36" s="62">
        <f t="shared" si="75"/>
        <v>5655.7800000000007</v>
      </c>
      <c r="BO36" s="62">
        <f t="shared" si="75"/>
        <v>2588.8200000000002</v>
      </c>
      <c r="BP36" s="62">
        <f t="shared" si="75"/>
        <v>2610.6600000000003</v>
      </c>
      <c r="BQ36" s="74" t="s">
        <v>46</v>
      </c>
      <c r="BR36" s="40" t="s">
        <v>51</v>
      </c>
      <c r="BS36" s="45">
        <v>0.65</v>
      </c>
      <c r="BT36" s="62">
        <f>$BS$36*12*BT38</f>
        <v>5835.18</v>
      </c>
      <c r="BU36" s="74" t="s">
        <v>64</v>
      </c>
      <c r="BV36" s="40" t="s">
        <v>51</v>
      </c>
      <c r="BW36" s="45">
        <v>0.65</v>
      </c>
      <c r="BX36" s="62">
        <v>0</v>
      </c>
      <c r="BY36" s="62">
        <f>BW36*12*BY38</f>
        <v>3673.8</v>
      </c>
      <c r="BZ36" s="62">
        <f>BW36*12*BZ38</f>
        <v>4795.4400000000005</v>
      </c>
      <c r="CA36" s="62">
        <v>0</v>
      </c>
      <c r="CB36" s="62">
        <f>BW36*12*CB38</f>
        <v>5577.0000000000009</v>
      </c>
    </row>
    <row r="37" spans="1:84" s="15" customFormat="1" x14ac:dyDescent="0.2">
      <c r="A37" s="48" t="s">
        <v>2</v>
      </c>
      <c r="B37" s="57"/>
      <c r="C37" s="46"/>
      <c r="D37" s="13">
        <f>D35+D34+D28+D24+D14+D9+D36</f>
        <v>137977.62</v>
      </c>
      <c r="E37" s="13">
        <f t="shared" ref="E37:S37" si="76">E35+E34+E28+E24+E14+E9+E36</f>
        <v>138630.636</v>
      </c>
      <c r="F37" s="13">
        <f t="shared" si="76"/>
        <v>137927.38800000001</v>
      </c>
      <c r="G37" s="13">
        <f t="shared" si="76"/>
        <v>135892.99199999997</v>
      </c>
      <c r="H37" s="13">
        <f t="shared" si="76"/>
        <v>189616.11599999998</v>
      </c>
      <c r="I37" s="13">
        <f t="shared" si="76"/>
        <v>197904.39600000001</v>
      </c>
      <c r="J37" s="13">
        <f t="shared" si="76"/>
        <v>123962.89199999999</v>
      </c>
      <c r="K37" s="13">
        <f t="shared" si="76"/>
        <v>176882.30399999997</v>
      </c>
      <c r="L37" s="13">
        <f t="shared" si="76"/>
        <v>143101.28399999999</v>
      </c>
      <c r="M37" s="13">
        <f t="shared" si="76"/>
        <v>148325.41199999998</v>
      </c>
      <c r="N37" s="13">
        <f t="shared" si="76"/>
        <v>144256.62</v>
      </c>
      <c r="O37" s="13">
        <f t="shared" si="76"/>
        <v>144683.592</v>
      </c>
      <c r="P37" s="13">
        <f t="shared" si="76"/>
        <v>144683.592</v>
      </c>
      <c r="Q37" s="13">
        <f t="shared" si="76"/>
        <v>114544.39199999999</v>
      </c>
      <c r="R37" s="13">
        <f t="shared" si="76"/>
        <v>143201.74799999999</v>
      </c>
      <c r="S37" s="13">
        <f t="shared" si="76"/>
        <v>198026.54399999999</v>
      </c>
      <c r="T37" s="75" t="s">
        <v>2</v>
      </c>
      <c r="U37" s="46"/>
      <c r="V37" s="46"/>
      <c r="W37" s="13">
        <f t="shared" ref="W37" si="77">W35+W34+W28+W24+W14+W10+W36</f>
        <v>104604.61199999999</v>
      </c>
      <c r="X37" s="13">
        <f t="shared" ref="X37:AA37" si="78">X35+X34+X28+X24+X14+X10+X36</f>
        <v>175723.94399999999</v>
      </c>
      <c r="Y37" s="13">
        <f t="shared" si="78"/>
        <v>110427.552</v>
      </c>
      <c r="Z37" s="13">
        <f t="shared" si="78"/>
        <v>116503.776</v>
      </c>
      <c r="AA37" s="13">
        <f t="shared" si="78"/>
        <v>118299.02399999999</v>
      </c>
      <c r="AB37" s="75" t="s">
        <v>2</v>
      </c>
      <c r="AC37" s="46"/>
      <c r="AD37" s="46"/>
      <c r="AE37" s="13">
        <f>AE35+AE34+AE28+AE24+AE14+AE10+AE36</f>
        <v>50133.504000000001</v>
      </c>
      <c r="AF37" s="13">
        <f t="shared" ref="AF37:BP37" si="79">AF35+AF34+AF28+AF24+AF14+AF10+AF36</f>
        <v>111583.48800000001</v>
      </c>
      <c r="AG37" s="13">
        <f t="shared" si="79"/>
        <v>92792.783999999985</v>
      </c>
      <c r="AH37" s="13">
        <f t="shared" si="79"/>
        <v>92638.127999999997</v>
      </c>
      <c r="AI37" s="13">
        <f t="shared" si="79"/>
        <v>112666.08</v>
      </c>
      <c r="AJ37" s="13">
        <f t="shared" si="79"/>
        <v>115630.31999999999</v>
      </c>
      <c r="AK37" s="13">
        <f t="shared" si="79"/>
        <v>200987.01599999997</v>
      </c>
      <c r="AL37" s="13">
        <f t="shared" si="79"/>
        <v>139509.87599999999</v>
      </c>
      <c r="AM37" s="13">
        <f t="shared" si="79"/>
        <v>143599.5</v>
      </c>
      <c r="AN37" s="13">
        <f t="shared" si="79"/>
        <v>146759.66399999999</v>
      </c>
      <c r="AO37" s="13">
        <f t="shared" si="79"/>
        <v>131596.18799999999</v>
      </c>
      <c r="AP37" s="13">
        <f t="shared" si="79"/>
        <v>164950.52399999998</v>
      </c>
      <c r="AQ37" s="13">
        <f t="shared" si="79"/>
        <v>132233.53200000001</v>
      </c>
      <c r="AR37" s="13">
        <f t="shared" si="79"/>
        <v>132950.54399999999</v>
      </c>
      <c r="AS37" s="13">
        <f t="shared" si="79"/>
        <v>133109.88</v>
      </c>
      <c r="AT37" s="13">
        <f t="shared" si="79"/>
        <v>146600.32800000001</v>
      </c>
      <c r="AU37" s="13">
        <f t="shared" si="79"/>
        <v>128382.912</v>
      </c>
      <c r="AV37" s="13">
        <f t="shared" si="79"/>
        <v>162002.80799999999</v>
      </c>
      <c r="AW37" s="13">
        <f t="shared" si="79"/>
        <v>167765.46000000002</v>
      </c>
      <c r="AX37" s="13">
        <f t="shared" si="79"/>
        <v>161285.796</v>
      </c>
      <c r="AY37" s="13">
        <f t="shared" si="79"/>
        <v>149680.82399999996</v>
      </c>
      <c r="AZ37" s="13">
        <f t="shared" si="79"/>
        <v>197030.17200000002</v>
      </c>
      <c r="BA37" s="13">
        <f t="shared" si="79"/>
        <v>115689.144</v>
      </c>
      <c r="BB37" s="13">
        <f t="shared" si="79"/>
        <v>116114.04000000001</v>
      </c>
      <c r="BC37" s="13">
        <f t="shared" si="79"/>
        <v>143705.72399999999</v>
      </c>
      <c r="BD37" s="13">
        <f t="shared" si="79"/>
        <v>197667.51599999997</v>
      </c>
      <c r="BE37" s="13">
        <f t="shared" si="79"/>
        <v>121372.12800000001</v>
      </c>
      <c r="BF37" s="13">
        <f t="shared" si="79"/>
        <v>196631.83200000002</v>
      </c>
      <c r="BG37" s="13">
        <f t="shared" si="79"/>
        <v>76094.148000000001</v>
      </c>
      <c r="BH37" s="13">
        <f t="shared" si="79"/>
        <v>120203.66399999999</v>
      </c>
      <c r="BI37" s="13">
        <f t="shared" si="79"/>
        <v>145431.864</v>
      </c>
      <c r="BJ37" s="13">
        <f t="shared" si="79"/>
        <v>145777.092</v>
      </c>
      <c r="BK37" s="13">
        <f t="shared" si="79"/>
        <v>142988.712</v>
      </c>
      <c r="BL37" s="13">
        <f t="shared" si="79"/>
        <v>144555.51599999997</v>
      </c>
      <c r="BM37" s="13">
        <f t="shared" si="79"/>
        <v>131011.95600000001</v>
      </c>
      <c r="BN37" s="13">
        <f t="shared" si="79"/>
        <v>200057.55600000001</v>
      </c>
      <c r="BO37" s="13">
        <f t="shared" si="79"/>
        <v>95639.364000000001</v>
      </c>
      <c r="BP37" s="13">
        <f t="shared" si="79"/>
        <v>96382.932000000001</v>
      </c>
      <c r="BQ37" s="75" t="s">
        <v>2</v>
      </c>
      <c r="BR37" s="46"/>
      <c r="BS37" s="46"/>
      <c r="BT37" s="13">
        <f>BT35+BT34+BT28+BT24+BT14+BT10+BT36</f>
        <v>154573.76799999998</v>
      </c>
      <c r="BU37" s="75" t="s">
        <v>2</v>
      </c>
      <c r="BV37" s="46"/>
      <c r="BW37" s="46"/>
      <c r="BX37" s="13">
        <f>BX35+BX34+BX28+BX24+BX14+BX10+BX36</f>
        <v>91933.072</v>
      </c>
      <c r="BY37" s="13">
        <f t="shared" ref="BY37:CB37" si="80">BY35+BY34+BY28+BY24+BY14+BY10+BY36</f>
        <v>108589.04</v>
      </c>
      <c r="BZ37" s="13">
        <f t="shared" si="80"/>
        <v>140979.552</v>
      </c>
      <c r="CA37" s="13">
        <f t="shared" si="80"/>
        <v>76084.695999999996</v>
      </c>
      <c r="CB37" s="13">
        <f t="shared" si="80"/>
        <v>163550.6</v>
      </c>
      <c r="CD37" s="1">
        <v>8984099.6799999997</v>
      </c>
      <c r="CE37" s="88">
        <f>CD37/12</f>
        <v>748674.97333333327</v>
      </c>
      <c r="CF37" s="88">
        <f>CE37*5/100</f>
        <v>37433.748666666659</v>
      </c>
    </row>
    <row r="38" spans="1:84" s="2" customFormat="1" ht="25.5" customHeight="1" x14ac:dyDescent="0.2">
      <c r="A38" s="48" t="s">
        <v>1</v>
      </c>
      <c r="B38" s="57"/>
      <c r="C38" s="47"/>
      <c r="D38" s="83">
        <v>519.5</v>
      </c>
      <c r="E38" s="83">
        <v>522.1</v>
      </c>
      <c r="F38" s="83">
        <v>519.29999999999995</v>
      </c>
      <c r="G38" s="83">
        <v>511.2</v>
      </c>
      <c r="H38" s="83">
        <v>725.1</v>
      </c>
      <c r="I38" s="83">
        <v>758.1</v>
      </c>
      <c r="J38" s="83">
        <v>463.7</v>
      </c>
      <c r="K38" s="83">
        <v>674.4</v>
      </c>
      <c r="L38" s="83">
        <v>539.9</v>
      </c>
      <c r="M38" s="83">
        <v>560.70000000000005</v>
      </c>
      <c r="N38" s="83">
        <v>544.5</v>
      </c>
      <c r="O38" s="83">
        <v>546.20000000000005</v>
      </c>
      <c r="P38" s="83">
        <v>546.20000000000005</v>
      </c>
      <c r="Q38" s="83">
        <v>426.2</v>
      </c>
      <c r="R38" s="83">
        <v>540.29999999999995</v>
      </c>
      <c r="S38" s="83">
        <v>782.9</v>
      </c>
      <c r="T38" s="75" t="s">
        <v>1</v>
      </c>
      <c r="U38" s="46"/>
      <c r="V38" s="47"/>
      <c r="W38" s="31">
        <v>436.7</v>
      </c>
      <c r="X38" s="31">
        <v>730.9</v>
      </c>
      <c r="Y38" s="31">
        <v>447.2</v>
      </c>
      <c r="Z38" s="31">
        <v>473.6</v>
      </c>
      <c r="AA38" s="31">
        <v>481.4</v>
      </c>
      <c r="AB38" s="75" t="s">
        <v>1</v>
      </c>
      <c r="AC38" s="46"/>
      <c r="AD38" s="47"/>
      <c r="AE38" s="83">
        <v>165.4</v>
      </c>
      <c r="AF38" s="83">
        <v>403.8</v>
      </c>
      <c r="AG38" s="83">
        <v>330.9</v>
      </c>
      <c r="AH38" s="83">
        <v>330.3</v>
      </c>
      <c r="AI38" s="83">
        <v>408</v>
      </c>
      <c r="AJ38" s="83">
        <v>419.5</v>
      </c>
      <c r="AK38" s="83">
        <v>728.6</v>
      </c>
      <c r="AL38" s="83">
        <v>497.1</v>
      </c>
      <c r="AM38" s="83">
        <v>512.5</v>
      </c>
      <c r="AN38" s="83">
        <v>524.4</v>
      </c>
      <c r="AO38" s="83">
        <v>467.3</v>
      </c>
      <c r="AP38" s="83">
        <v>592.9</v>
      </c>
      <c r="AQ38" s="83">
        <v>469.7</v>
      </c>
      <c r="AR38" s="83">
        <v>472.4</v>
      </c>
      <c r="AS38" s="83">
        <v>473</v>
      </c>
      <c r="AT38" s="83">
        <v>523.79999999999995</v>
      </c>
      <c r="AU38" s="83">
        <v>455.2</v>
      </c>
      <c r="AV38" s="83">
        <v>581.79999999999995</v>
      </c>
      <c r="AW38" s="83">
        <v>603.5</v>
      </c>
      <c r="AX38" s="83">
        <v>579.1</v>
      </c>
      <c r="AY38" s="83">
        <v>535.4</v>
      </c>
      <c r="AZ38" s="83">
        <v>713.7</v>
      </c>
      <c r="BA38" s="83">
        <v>407.4</v>
      </c>
      <c r="BB38" s="83">
        <v>409</v>
      </c>
      <c r="BC38" s="83">
        <v>512.9</v>
      </c>
      <c r="BD38" s="83">
        <v>716.1</v>
      </c>
      <c r="BE38" s="83">
        <v>428.8</v>
      </c>
      <c r="BF38" s="83">
        <v>712.2</v>
      </c>
      <c r="BG38" s="83">
        <v>258.3</v>
      </c>
      <c r="BH38" s="83">
        <v>424.4</v>
      </c>
      <c r="BI38" s="83">
        <v>519.4</v>
      </c>
      <c r="BJ38" s="83">
        <v>520.70000000000005</v>
      </c>
      <c r="BK38" s="83">
        <v>510.2</v>
      </c>
      <c r="BL38" s="83">
        <v>516.1</v>
      </c>
      <c r="BM38" s="83">
        <v>465.1</v>
      </c>
      <c r="BN38" s="83">
        <v>725.1</v>
      </c>
      <c r="BO38" s="83">
        <v>331.9</v>
      </c>
      <c r="BP38" s="83">
        <v>334.7</v>
      </c>
      <c r="BQ38" s="75" t="s">
        <v>1</v>
      </c>
      <c r="BR38" s="46"/>
      <c r="BS38" s="47"/>
      <c r="BT38" s="82">
        <v>748.1</v>
      </c>
      <c r="BU38" s="75" t="s">
        <v>1</v>
      </c>
      <c r="BV38" s="46"/>
      <c r="BW38" s="47"/>
      <c r="BX38" s="81">
        <v>411.3</v>
      </c>
      <c r="BY38" s="81">
        <v>471</v>
      </c>
      <c r="BZ38" s="81">
        <v>614.79999999999995</v>
      </c>
      <c r="CA38" s="81">
        <v>338.4</v>
      </c>
      <c r="CB38" s="81">
        <v>715</v>
      </c>
      <c r="CD38" s="88">
        <v>33629.300000000003</v>
      </c>
      <c r="CE38" s="84"/>
      <c r="CF38" s="84">
        <f>CD38*70*80/100</f>
        <v>1883240.8</v>
      </c>
    </row>
    <row r="39" spans="1:84" s="2" customFormat="1" ht="25.5" customHeight="1" x14ac:dyDescent="0.2">
      <c r="A39" s="48" t="s">
        <v>52</v>
      </c>
      <c r="B39" s="58"/>
      <c r="C39" s="47"/>
      <c r="D39" s="14">
        <f>D37 /12/D38</f>
        <v>22.133079884504333</v>
      </c>
      <c r="E39" s="14">
        <f t="shared" ref="E39:S39" si="81">E37 /12/E38</f>
        <v>22.127088680329436</v>
      </c>
      <c r="F39" s="14">
        <f t="shared" si="81"/>
        <v>22.133543231272871</v>
      </c>
      <c r="G39" s="14">
        <f t="shared" si="81"/>
        <v>22.152613458528947</v>
      </c>
      <c r="H39" s="14">
        <f t="shared" si="81"/>
        <v>21.791950075851606</v>
      </c>
      <c r="I39" s="14">
        <f t="shared" si="81"/>
        <v>21.754429494789605</v>
      </c>
      <c r="J39" s="14">
        <f t="shared" si="81"/>
        <v>22.277854216087988</v>
      </c>
      <c r="K39" s="14">
        <f t="shared" si="81"/>
        <v>21.856749703440091</v>
      </c>
      <c r="L39" s="14">
        <f t="shared" si="81"/>
        <v>22.087621781811443</v>
      </c>
      <c r="M39" s="14">
        <f t="shared" si="81"/>
        <v>22.044678080970211</v>
      </c>
      <c r="N39" s="14">
        <f t="shared" si="81"/>
        <v>22.077842056932965</v>
      </c>
      <c r="O39" s="14">
        <f t="shared" si="81"/>
        <v>22.074269498352251</v>
      </c>
      <c r="P39" s="14">
        <f t="shared" si="81"/>
        <v>22.074269498352251</v>
      </c>
      <c r="Q39" s="14">
        <f t="shared" si="81"/>
        <v>22.396447677146881</v>
      </c>
      <c r="R39" s="14">
        <f t="shared" si="81"/>
        <v>22.086764760318342</v>
      </c>
      <c r="S39" s="14">
        <f t="shared" si="81"/>
        <v>21.078313960914549</v>
      </c>
      <c r="T39" s="48" t="s">
        <v>65</v>
      </c>
      <c r="U39" s="47"/>
      <c r="V39" s="47"/>
      <c r="W39" s="14">
        <f t="shared" ref="W39" si="82">W37/12/W38</f>
        <v>19.961188458896267</v>
      </c>
      <c r="X39" s="14">
        <f t="shared" ref="X39:AA39" si="83">X37/12/X38</f>
        <v>20.035110138185797</v>
      </c>
      <c r="Y39" s="14">
        <f t="shared" si="83"/>
        <v>20.57758497316637</v>
      </c>
      <c r="Z39" s="14">
        <f t="shared" si="83"/>
        <v>20.499679054054052</v>
      </c>
      <c r="AA39" s="14">
        <f t="shared" si="83"/>
        <v>20.47829663481512</v>
      </c>
      <c r="AB39" s="48" t="s">
        <v>65</v>
      </c>
      <c r="AC39" s="47"/>
      <c r="AD39" s="47"/>
      <c r="AE39" s="14">
        <f t="shared" ref="AE39" si="84">AE37/12/AE38</f>
        <v>25.258718258766628</v>
      </c>
      <c r="AF39" s="14">
        <f t="shared" ref="AF39:BP39" si="85">AF37/12/AF38</f>
        <v>23.027795938583459</v>
      </c>
      <c r="AG39" s="14">
        <f t="shared" si="85"/>
        <v>23.3687881535207</v>
      </c>
      <c r="AH39" s="14">
        <f t="shared" si="85"/>
        <v>23.372219194671509</v>
      </c>
      <c r="AI39" s="14">
        <f t="shared" si="85"/>
        <v>23.011862745098039</v>
      </c>
      <c r="AJ39" s="14">
        <f t="shared" si="85"/>
        <v>22.969868891537541</v>
      </c>
      <c r="AK39" s="14">
        <f t="shared" si="85"/>
        <v>22.987809497666756</v>
      </c>
      <c r="AL39" s="14">
        <f t="shared" si="85"/>
        <v>23.387292295312811</v>
      </c>
      <c r="AM39" s="14">
        <f t="shared" si="85"/>
        <v>23.34951219512195</v>
      </c>
      <c r="AN39" s="14">
        <f t="shared" si="85"/>
        <v>23.321838291380626</v>
      </c>
      <c r="AO39" s="14">
        <f t="shared" si="85"/>
        <v>23.467470575647337</v>
      </c>
      <c r="AP39" s="14">
        <f t="shared" si="85"/>
        <v>23.184140664530272</v>
      </c>
      <c r="AQ39" s="14">
        <f t="shared" si="85"/>
        <v>23.460636576538217</v>
      </c>
      <c r="AR39" s="14">
        <f t="shared" si="85"/>
        <v>23.453031329381879</v>
      </c>
      <c r="AS39" s="14">
        <f t="shared" si="85"/>
        <v>23.451353065539113</v>
      </c>
      <c r="AT39" s="14">
        <f t="shared" si="85"/>
        <v>23.323203512791146</v>
      </c>
      <c r="AU39" s="14">
        <f t="shared" si="85"/>
        <v>23.503022847100173</v>
      </c>
      <c r="AV39" s="14">
        <f t="shared" si="85"/>
        <v>23.204252320385013</v>
      </c>
      <c r="AW39" s="14">
        <f t="shared" si="85"/>
        <v>23.16562551781276</v>
      </c>
      <c r="AX39" s="14">
        <f t="shared" si="85"/>
        <v>23.209260922120531</v>
      </c>
      <c r="AY39" s="14">
        <f t="shared" si="85"/>
        <v>23.297351512887555</v>
      </c>
      <c r="AZ39" s="14">
        <f t="shared" si="85"/>
        <v>23.005718088832843</v>
      </c>
      <c r="BA39" s="14">
        <f t="shared" si="85"/>
        <v>23.664118802160043</v>
      </c>
      <c r="BB39" s="14">
        <f t="shared" si="85"/>
        <v>23.658117359413204</v>
      </c>
      <c r="BC39" s="14">
        <f t="shared" si="85"/>
        <v>23.348561123025931</v>
      </c>
      <c r="BD39" s="14">
        <f t="shared" si="85"/>
        <v>23.002783130847643</v>
      </c>
      <c r="BE39" s="14">
        <f t="shared" si="85"/>
        <v>23.587555970149257</v>
      </c>
      <c r="BF39" s="14">
        <f t="shared" si="85"/>
        <v>23.007562482448751</v>
      </c>
      <c r="BG39" s="14">
        <f t="shared" si="85"/>
        <v>24.549667053813394</v>
      </c>
      <c r="BH39" s="14">
        <f t="shared" si="85"/>
        <v>23.602667295004714</v>
      </c>
      <c r="BI39" s="14">
        <f t="shared" si="85"/>
        <v>23.33331151328456</v>
      </c>
      <c r="BJ39" s="14">
        <f t="shared" si="85"/>
        <v>23.330307278663337</v>
      </c>
      <c r="BK39" s="14">
        <f t="shared" si="85"/>
        <v>23.355009800078403</v>
      </c>
      <c r="BL39" s="14">
        <f t="shared" si="85"/>
        <v>23.341005619066067</v>
      </c>
      <c r="BM39" s="14">
        <f t="shared" si="85"/>
        <v>23.473797032896151</v>
      </c>
      <c r="BN39" s="14">
        <f t="shared" si="85"/>
        <v>22.991950075851605</v>
      </c>
      <c r="BO39" s="14">
        <f t="shared" si="85"/>
        <v>24.01309731846942</v>
      </c>
      <c r="BP39" s="14">
        <f t="shared" si="85"/>
        <v>23.997343890050793</v>
      </c>
      <c r="BQ39" s="48" t="s">
        <v>65</v>
      </c>
      <c r="BR39" s="47"/>
      <c r="BS39" s="47"/>
      <c r="BT39" s="14">
        <f t="shared" ref="BT39" si="86">BT37/12/BT38</f>
        <v>17.218483268725212</v>
      </c>
      <c r="BU39" s="48" t="s">
        <v>65</v>
      </c>
      <c r="BV39" s="47"/>
      <c r="BW39" s="47"/>
      <c r="BX39" s="14">
        <f t="shared" ref="BX39:CB39" si="87">BX37 /12/BX38</f>
        <v>18.626524029499958</v>
      </c>
      <c r="BY39" s="14">
        <f t="shared" si="87"/>
        <v>19.21249823071479</v>
      </c>
      <c r="BZ39" s="14">
        <f t="shared" si="87"/>
        <v>19.109134677944049</v>
      </c>
      <c r="CA39" s="14">
        <f t="shared" si="87"/>
        <v>18.736381008668243</v>
      </c>
      <c r="CB39" s="14">
        <f t="shared" si="87"/>
        <v>19.061841491841491</v>
      </c>
    </row>
    <row r="40" spans="1:84" s="2" customFormat="1" ht="15.75" customHeight="1" x14ac:dyDescent="0.2">
      <c r="A40" s="18"/>
      <c r="B40" s="22"/>
      <c r="C40" s="22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22"/>
      <c r="U40" s="22"/>
      <c r="V40" s="22"/>
      <c r="W40" s="7"/>
      <c r="X40" s="7"/>
      <c r="Y40" s="7"/>
      <c r="Z40" s="7"/>
      <c r="AA40" s="7"/>
      <c r="AB40" s="7"/>
      <c r="AC40" s="7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  <c r="BS40" s="22"/>
      <c r="BT40" s="7"/>
      <c r="BU40" s="7"/>
      <c r="BV40" s="7"/>
      <c r="BW40" s="7"/>
      <c r="BX40" s="7"/>
    </row>
    <row r="41" spans="1:84" s="2" customFormat="1" ht="25.5" customHeight="1" x14ac:dyDescent="0.2">
      <c r="A41" s="18"/>
      <c r="B41" s="22"/>
      <c r="C41" s="22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22"/>
      <c r="U41" s="22"/>
      <c r="V41" s="22"/>
      <c r="W41" s="7"/>
      <c r="X41" s="7"/>
      <c r="Y41" s="7"/>
      <c r="Z41" s="7"/>
      <c r="AA41" s="7"/>
      <c r="AB41" s="7"/>
      <c r="AC41" s="7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22"/>
      <c r="BM41" s="22"/>
      <c r="BN41" s="22"/>
      <c r="BO41" s="22"/>
      <c r="BP41" s="22"/>
      <c r="BQ41" s="22"/>
      <c r="BR41" s="22"/>
      <c r="BS41" s="22"/>
      <c r="BT41" s="7"/>
      <c r="BU41" s="7"/>
      <c r="BV41" s="7"/>
      <c r="BW41" s="7"/>
      <c r="BX41" s="7"/>
    </row>
    <row r="42" spans="1:84" s="1" customFormat="1" ht="12.75" customHeight="1" x14ac:dyDescent="0.2">
      <c r="A42" s="6"/>
      <c r="B42" s="20"/>
      <c r="C42" s="20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39"/>
      <c r="U42" s="20"/>
      <c r="V42" s="20"/>
      <c r="W42" s="7"/>
      <c r="X42" s="7"/>
      <c r="Y42" s="7"/>
      <c r="Z42" s="7"/>
      <c r="AA42" s="7"/>
      <c r="AB42" s="7"/>
      <c r="AC42" s="7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7"/>
      <c r="BU42" s="7"/>
      <c r="BV42" s="7"/>
      <c r="BW42" s="7"/>
      <c r="BX42" s="7"/>
    </row>
    <row r="43" spans="1:84" s="1" customFormat="1" ht="12.75" hidden="1" customHeight="1" x14ac:dyDescent="0.2">
      <c r="A43" s="6"/>
      <c r="B43" s="20"/>
      <c r="C43" s="20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39"/>
      <c r="U43" s="20"/>
      <c r="V43" s="20"/>
      <c r="W43" s="7"/>
      <c r="X43" s="7"/>
      <c r="Y43" s="7"/>
      <c r="Z43" s="7"/>
      <c r="AA43" s="7"/>
      <c r="AB43" s="7"/>
      <c r="AC43" s="7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7"/>
      <c r="BU43" s="7"/>
      <c r="BV43" s="7"/>
      <c r="BW43" s="7"/>
      <c r="BX43" s="7"/>
    </row>
    <row r="44" spans="1:84" s="1" customFormat="1" x14ac:dyDescent="0.2">
      <c r="A44" s="6"/>
      <c r="B44" s="20"/>
      <c r="C44" s="20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39"/>
      <c r="U44" s="20"/>
      <c r="V44" s="20"/>
      <c r="W44" s="7"/>
      <c r="X44" s="7"/>
      <c r="Y44" s="7"/>
      <c r="Z44" s="7"/>
      <c r="AA44" s="7"/>
      <c r="AB44" s="7"/>
      <c r="AC44" s="7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7"/>
      <c r="BU44" s="7"/>
      <c r="BV44" s="7"/>
      <c r="BW44" s="7"/>
      <c r="BX44" s="7"/>
    </row>
    <row r="45" spans="1:84" s="1" customFormat="1" x14ac:dyDescent="0.2">
      <c r="A45" s="6"/>
      <c r="B45" s="20"/>
      <c r="C45" s="20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39"/>
      <c r="U45" s="20"/>
      <c r="V45" s="20"/>
      <c r="W45" s="7"/>
      <c r="X45" s="7"/>
      <c r="Y45" s="7"/>
      <c r="Z45" s="7"/>
      <c r="AA45" s="7"/>
      <c r="AB45" s="7"/>
      <c r="AC45" s="7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7"/>
      <c r="BU45" s="7"/>
      <c r="BV45" s="7"/>
      <c r="BW45" s="7"/>
      <c r="BX45" s="7"/>
    </row>
    <row r="46" spans="1:84" s="1" customFormat="1" x14ac:dyDescent="0.2">
      <c r="A46" s="6" t="s">
        <v>0</v>
      </c>
      <c r="B46" s="20"/>
      <c r="C46" s="20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39"/>
      <c r="U46" s="20"/>
      <c r="V46" s="20"/>
      <c r="W46" s="7"/>
      <c r="X46" s="7"/>
      <c r="Y46" s="7"/>
      <c r="Z46" s="7"/>
      <c r="AA46" s="7"/>
      <c r="AB46" s="7"/>
      <c r="AC46" s="7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7"/>
      <c r="BU46" s="7"/>
      <c r="BV46" s="7"/>
      <c r="BW46" s="7"/>
      <c r="BX46" s="7"/>
    </row>
    <row r="47" spans="1:84" s="1" customFormat="1" x14ac:dyDescent="0.2">
      <c r="A47" s="6"/>
      <c r="B47" s="20"/>
      <c r="C47" s="20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39"/>
      <c r="U47" s="20"/>
      <c r="V47" s="20"/>
      <c r="W47" s="7"/>
      <c r="X47" s="7"/>
      <c r="Y47" s="7"/>
      <c r="Z47" s="7"/>
      <c r="AA47" s="7"/>
      <c r="AB47" s="7"/>
      <c r="AC47" s="7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7"/>
      <c r="BU47" s="7"/>
      <c r="BV47" s="7"/>
      <c r="BW47" s="7"/>
      <c r="BX47" s="7"/>
    </row>
  </sheetData>
  <mergeCells count="13">
    <mergeCell ref="BV7:BV8"/>
    <mergeCell ref="BW7:BW8"/>
    <mergeCell ref="BQ7:BQ8"/>
    <mergeCell ref="A6:A8"/>
    <mergeCell ref="B7:B8"/>
    <mergeCell ref="BU7:BU8"/>
    <mergeCell ref="BR7:BR8"/>
    <mergeCell ref="BS7:BS8"/>
    <mergeCell ref="C7:C8"/>
    <mergeCell ref="V7:V8"/>
    <mergeCell ref="AB7:AB8"/>
    <mergeCell ref="AC7:AC8"/>
    <mergeCell ref="AD7:AD8"/>
  </mergeCells>
  <pageMargins left="0.23622047244094491" right="0.11811023622047245" top="0.23622047244094491" bottom="0.19685039370078741" header="0.31496062992125984" footer="0.31496062992125984"/>
  <pageSetup paperSize="9" scale="51" firstPageNumber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лот1</vt:lpstr>
      <vt:lpstr>Лист1</vt:lpstr>
      <vt:lpstr>лот1!Заголовки_для_печати</vt:lpstr>
      <vt:lpstr>лот1!Область_печати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2016-10-03T08:03:42Z</cp:lastPrinted>
  <dcterms:created xsi:type="dcterms:W3CDTF">2013-04-24T10:34:01Z</dcterms:created>
  <dcterms:modified xsi:type="dcterms:W3CDTF">2017-06-08T12:55:40Z</dcterms:modified>
</cp:coreProperties>
</file>